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Dai hoc 2023-2024\"/>
    </mc:Choice>
  </mc:AlternateContent>
  <bookViews>
    <workbookView xWindow="0" yWindow="0" windowWidth="20490" windowHeight="7020"/>
  </bookViews>
  <sheets>
    <sheet name="2024-2025" sheetId="1" r:id="rId1"/>
    <sheet name="KH" sheetId="2" r:id="rId2"/>
  </sheets>
  <definedNames>
    <definedName name="Z_7A18968E_7DF0_4A3C_AFD1_01329C49E6B6_.wvu.PrintArea" localSheetId="0">'2024-2025'!$B$2:$BA$64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/ye+DLt8FOLlWRFXh4Vc/bXxz7TE3WHSxbsRoJ0u8eg="/>
    </ext>
  </extLst>
</workbook>
</file>

<file path=xl/calcChain.xml><?xml version="1.0" encoding="utf-8"?>
<calcChain xmlns="http://schemas.openxmlformats.org/spreadsheetml/2006/main">
  <c r="B62" i="1" l="1"/>
  <c r="BB64" i="1"/>
  <c r="B63" i="1"/>
  <c r="B61" i="1"/>
  <c r="BB60" i="1"/>
  <c r="B60" i="1"/>
  <c r="B59" i="1"/>
  <c r="B58" i="1"/>
  <c r="B57" i="1"/>
  <c r="BB56" i="1"/>
  <c r="B56" i="1"/>
  <c r="B55" i="1"/>
  <c r="B54" i="1"/>
  <c r="B53" i="1"/>
  <c r="BB52" i="1"/>
  <c r="D52" i="1"/>
  <c r="E52" i="1" s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AH52" i="1" s="1"/>
  <c r="AI52" i="1" s="1"/>
  <c r="AJ52" i="1" s="1"/>
  <c r="AK52" i="1" s="1"/>
  <c r="AL52" i="1" s="1"/>
  <c r="AM52" i="1" s="1"/>
  <c r="AN52" i="1" s="1"/>
  <c r="AO52" i="1" s="1"/>
  <c r="AP52" i="1" s="1"/>
  <c r="AQ52" i="1" s="1"/>
  <c r="AR52" i="1" s="1"/>
  <c r="AS52" i="1" s="1"/>
  <c r="Z51" i="1"/>
  <c r="AA51" i="1" s="1"/>
  <c r="AB51" i="1" s="1"/>
  <c r="AC51" i="1" s="1"/>
  <c r="AD51" i="1" s="1"/>
  <c r="AE51" i="1" s="1"/>
  <c r="AF51" i="1" s="1"/>
  <c r="AG51" i="1" s="1"/>
  <c r="AH51" i="1" s="1"/>
  <c r="AI51" i="1" s="1"/>
  <c r="AJ51" i="1" s="1"/>
  <c r="AK51" i="1" s="1"/>
  <c r="AL51" i="1" s="1"/>
  <c r="AM51" i="1" s="1"/>
  <c r="AN51" i="1" s="1"/>
  <c r="AO51" i="1" s="1"/>
  <c r="AP51" i="1" s="1"/>
  <c r="AQ51" i="1" s="1"/>
  <c r="AR51" i="1" s="1"/>
  <c r="AS51" i="1" s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D34" i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AA34" i="1" s="1"/>
  <c r="AB34" i="1" s="1"/>
  <c r="AC34" i="1" s="1"/>
  <c r="AD34" i="1" s="1"/>
  <c r="AE34" i="1" s="1"/>
  <c r="AF34" i="1" s="1"/>
  <c r="AG34" i="1" s="1"/>
  <c r="AH34" i="1" s="1"/>
  <c r="AI34" i="1" s="1"/>
  <c r="AJ34" i="1" s="1"/>
  <c r="AK34" i="1" s="1"/>
  <c r="AL34" i="1" s="1"/>
  <c r="AM34" i="1" s="1"/>
  <c r="AN34" i="1" s="1"/>
  <c r="AO34" i="1" s="1"/>
  <c r="AP34" i="1" s="1"/>
  <c r="AQ34" i="1" s="1"/>
  <c r="AR34" i="1" s="1"/>
  <c r="AS34" i="1" s="1"/>
  <c r="AT34" i="1" s="1"/>
  <c r="AU34" i="1" s="1"/>
  <c r="AV34" i="1" s="1"/>
  <c r="AW34" i="1" s="1"/>
  <c r="AX34" i="1" s="1"/>
  <c r="AY34" i="1" s="1"/>
  <c r="AZ34" i="1" s="1"/>
  <c r="BA34" i="1" s="1"/>
  <c r="BB34" i="1" s="1"/>
  <c r="V33" i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AJ33" i="1" s="1"/>
  <c r="AK33" i="1" s="1"/>
  <c r="AL33" i="1" s="1"/>
  <c r="AM33" i="1" s="1"/>
  <c r="AN33" i="1" s="1"/>
  <c r="AO33" i="1" s="1"/>
  <c r="AP33" i="1" s="1"/>
  <c r="AQ33" i="1" s="1"/>
  <c r="AR33" i="1" s="1"/>
  <c r="AS33" i="1" s="1"/>
  <c r="AT33" i="1" s="1"/>
  <c r="AU33" i="1" s="1"/>
  <c r="AV33" i="1" s="1"/>
  <c r="AW32" i="1"/>
  <c r="AX32" i="1" s="1"/>
  <c r="AY32" i="1" s="1"/>
  <c r="AZ32" i="1" s="1"/>
  <c r="BA32" i="1" s="1"/>
  <c r="BB32" i="1" s="1"/>
  <c r="B29" i="1"/>
  <c r="B28" i="1"/>
  <c r="B27" i="1"/>
  <c r="B26" i="1"/>
  <c r="B25" i="1"/>
  <c r="B24" i="1"/>
  <c r="B23" i="1"/>
  <c r="B22" i="1"/>
  <c r="B21" i="1"/>
  <c r="B20" i="1"/>
  <c r="B19" i="1"/>
  <c r="B18" i="1"/>
  <c r="D17" i="1"/>
  <c r="E17" i="1" s="1"/>
  <c r="F17" i="1" s="1"/>
  <c r="V16" i="1"/>
  <c r="W16" i="1" s="1"/>
  <c r="X16" i="1" s="1"/>
  <c r="Y16" i="1" s="1"/>
  <c r="Z16" i="1" s="1"/>
  <c r="AA16" i="1" s="1"/>
  <c r="AB16" i="1" s="1"/>
  <c r="AC16" i="1" s="1"/>
  <c r="AD16" i="1" s="1"/>
  <c r="AE16" i="1" s="1"/>
  <c r="AF16" i="1" s="1"/>
  <c r="AG16" i="1" s="1"/>
  <c r="AH16" i="1" s="1"/>
  <c r="AI16" i="1" s="1"/>
  <c r="AJ16" i="1" s="1"/>
  <c r="AK16" i="1" s="1"/>
  <c r="AL16" i="1" s="1"/>
  <c r="AM16" i="1" s="1"/>
  <c r="AN16" i="1" s="1"/>
  <c r="AO16" i="1" s="1"/>
  <c r="AP16" i="1" s="1"/>
  <c r="AQ16" i="1" s="1"/>
  <c r="AR16" i="1" s="1"/>
  <c r="AS16" i="1" s="1"/>
  <c r="AT16" i="1" s="1"/>
  <c r="AU16" i="1" s="1"/>
  <c r="AV16" i="1" s="1"/>
  <c r="AW15" i="1"/>
  <c r="AX15" i="1" s="1"/>
  <c r="AY15" i="1" s="1"/>
  <c r="AZ15" i="1" s="1"/>
  <c r="BA15" i="1" s="1"/>
  <c r="BB15" i="1" s="1"/>
  <c r="C15" i="1"/>
  <c r="C19" i="1" s="1"/>
  <c r="C11" i="1"/>
  <c r="C10" i="1"/>
  <c r="C9" i="1"/>
  <c r="D8" i="1"/>
  <c r="E8" i="1" s="1"/>
  <c r="F8" i="1" s="1"/>
  <c r="G8" i="1" s="1"/>
  <c r="H8" i="1" s="1"/>
  <c r="I8" i="1" s="1"/>
  <c r="J8" i="1" s="1"/>
  <c r="K8" i="1" s="1"/>
  <c r="L8" i="1" s="1"/>
  <c r="M8" i="1" s="1"/>
  <c r="N8" i="1" s="1"/>
  <c r="H7" i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D7" i="1"/>
  <c r="AW5" i="1"/>
  <c r="AX5" i="1" s="1"/>
  <c r="AY5" i="1" s="1"/>
  <c r="AZ5" i="1" s="1"/>
  <c r="BA5" i="1" s="1"/>
  <c r="BB5" i="1" s="1"/>
  <c r="C62" i="1" l="1"/>
  <c r="C38" i="1"/>
  <c r="C60" i="1"/>
  <c r="C18" i="1"/>
  <c r="C42" i="1"/>
  <c r="C29" i="1"/>
  <c r="C56" i="1"/>
  <c r="N11" i="1"/>
  <c r="O8" i="1"/>
  <c r="P8" i="1" s="1"/>
  <c r="Q8" i="1" s="1"/>
  <c r="R8" i="1" s="1"/>
  <c r="H10" i="1"/>
  <c r="G17" i="1"/>
  <c r="H17" i="1" s="1"/>
  <c r="I17" i="1" s="1"/>
  <c r="J17" i="1" s="1"/>
  <c r="K17" i="1" s="1"/>
  <c r="F54" i="1"/>
  <c r="J13" i="1"/>
  <c r="M11" i="1"/>
  <c r="M10" i="1"/>
  <c r="H9" i="1"/>
  <c r="H12" i="1"/>
  <c r="L10" i="1"/>
  <c r="G9" i="1"/>
  <c r="G12" i="1"/>
  <c r="I10" i="1"/>
  <c r="E7" i="1"/>
  <c r="F7" i="1" s="1"/>
  <c r="K13" i="1"/>
  <c r="D9" i="1"/>
  <c r="C61" i="1"/>
  <c r="H54" i="1"/>
  <c r="C47" i="1"/>
  <c r="C44" i="1"/>
  <c r="C40" i="1"/>
  <c r="C57" i="1"/>
  <c r="C54" i="1"/>
  <c r="C46" i="1"/>
  <c r="C35" i="1"/>
  <c r="C33" i="1"/>
  <c r="C51" i="1" s="1"/>
  <c r="C27" i="1"/>
  <c r="C23" i="1"/>
  <c r="C21" i="1"/>
  <c r="C20" i="1"/>
  <c r="I54" i="1"/>
  <c r="C55" i="1"/>
  <c r="C59" i="1"/>
  <c r="C63" i="1"/>
  <c r="D11" i="1"/>
  <c r="C25" i="1"/>
  <c r="C26" i="1"/>
  <c r="C39" i="1"/>
  <c r="C43" i="1"/>
  <c r="C53" i="1"/>
  <c r="C58" i="1"/>
  <c r="D10" i="1"/>
  <c r="C22" i="1"/>
  <c r="C24" i="1"/>
  <c r="C28" i="1"/>
  <c r="C36" i="1"/>
  <c r="C37" i="1"/>
  <c r="C41" i="1"/>
  <c r="C45" i="1"/>
  <c r="E54" i="1"/>
  <c r="L17" i="1" l="1"/>
  <c r="M17" i="1" s="1"/>
  <c r="N17" i="1" s="1"/>
  <c r="J55" i="1"/>
  <c r="H55" i="1"/>
  <c r="L54" i="1"/>
  <c r="K54" i="1"/>
  <c r="S8" i="1"/>
  <c r="Q11" i="1"/>
  <c r="O17" i="1" l="1"/>
  <c r="N43" i="1"/>
  <c r="T8" i="1"/>
  <c r="U8" i="1" s="1"/>
  <c r="V8" i="1" s="1"/>
  <c r="R11" i="1"/>
  <c r="O37" i="1" l="1"/>
  <c r="O36" i="1"/>
  <c r="P17" i="1"/>
  <c r="P59" i="1" s="1"/>
  <c r="V10" i="1"/>
  <c r="W8" i="1"/>
  <c r="W62" i="1" s="1"/>
  <c r="V13" i="1"/>
  <c r="V12" i="1"/>
  <c r="V9" i="1"/>
  <c r="V11" i="1"/>
  <c r="P54" i="1" l="1"/>
  <c r="Q17" i="1"/>
  <c r="O54" i="1"/>
  <c r="X8" i="1"/>
  <c r="Y8" i="1" s="1"/>
  <c r="Z8" i="1" s="1"/>
  <c r="Y62" i="1" s="1"/>
  <c r="W29" i="1"/>
  <c r="W18" i="1"/>
  <c r="W57" i="1"/>
  <c r="W22" i="1"/>
  <c r="W21" i="1"/>
  <c r="W41" i="1"/>
  <c r="W26" i="1"/>
  <c r="W58" i="1"/>
  <c r="W13" i="1"/>
  <c r="W40" i="1"/>
  <c r="W19" i="1"/>
  <c r="W56" i="1"/>
  <c r="W43" i="1"/>
  <c r="W12" i="1"/>
  <c r="W42" i="1"/>
  <c r="W37" i="1"/>
  <c r="W25" i="1"/>
  <c r="W61" i="1"/>
  <c r="W55" i="1"/>
  <c r="W10" i="1"/>
  <c r="W60" i="1"/>
  <c r="W20" i="1"/>
  <c r="W63" i="1"/>
  <c r="W53" i="1"/>
  <c r="W47" i="1"/>
  <c r="W11" i="1"/>
  <c r="W38" i="1"/>
  <c r="W23" i="1"/>
  <c r="W45" i="1"/>
  <c r="W35" i="1"/>
  <c r="W44" i="1"/>
  <c r="W36" i="1"/>
  <c r="W24" i="1"/>
  <c r="W54" i="1"/>
  <c r="W9" i="1"/>
  <c r="W27" i="1"/>
  <c r="W46" i="1"/>
  <c r="W59" i="1"/>
  <c r="W39" i="1"/>
  <c r="W28" i="1"/>
  <c r="Q37" i="1" l="1"/>
  <c r="P37" i="1"/>
  <c r="Q40" i="1"/>
  <c r="Q57" i="1"/>
  <c r="Q44" i="1"/>
  <c r="R17" i="1"/>
  <c r="Q59" i="1" s="1"/>
  <c r="AA8" i="1"/>
  <c r="Y23" i="1"/>
  <c r="Y45" i="1"/>
  <c r="Y37" i="1"/>
  <c r="Y39" i="1"/>
  <c r="Y54" i="1"/>
  <c r="Y26" i="1"/>
  <c r="Y59" i="1"/>
  <c r="Y10" i="1"/>
  <c r="Y40" i="1"/>
  <c r="Y20" i="1"/>
  <c r="Y12" i="1"/>
  <c r="Y28" i="1"/>
  <c r="Y55" i="1"/>
  <c r="Y29" i="1"/>
  <c r="Y18" i="1"/>
  <c r="Y24" i="1"/>
  <c r="Y11" i="1"/>
  <c r="Y58" i="1"/>
  <c r="Y47" i="1"/>
  <c r="Y36" i="1"/>
  <c r="Y19" i="1"/>
  <c r="Y63" i="1"/>
  <c r="Y38" i="1"/>
  <c r="Y21" i="1"/>
  <c r="Y41" i="1"/>
  <c r="Y25" i="1"/>
  <c r="Y57" i="1"/>
  <c r="Y35" i="1"/>
  <c r="Y13" i="1"/>
  <c r="Y60" i="1"/>
  <c r="Y53" i="1"/>
  <c r="Y22" i="1"/>
  <c r="Y43" i="1"/>
  <c r="Y56" i="1"/>
  <c r="Y27" i="1"/>
  <c r="Y44" i="1"/>
  <c r="Y42" i="1"/>
  <c r="Y46" i="1"/>
  <c r="Y61" i="1"/>
  <c r="Y9" i="1"/>
  <c r="Q36" i="1" l="1"/>
  <c r="S17" i="1"/>
  <c r="R59" i="1" s="1"/>
  <c r="AB8" i="1"/>
  <c r="AA11" i="1"/>
  <c r="AA13" i="1"/>
  <c r="AA9" i="1"/>
  <c r="AA12" i="1"/>
  <c r="AA10" i="1"/>
  <c r="R20" i="1" l="1"/>
  <c r="R40" i="1"/>
  <c r="R57" i="1"/>
  <c r="R37" i="1"/>
  <c r="R43" i="1"/>
  <c r="S62" i="1"/>
  <c r="S47" i="1"/>
  <c r="S57" i="1"/>
  <c r="R21" i="1"/>
  <c r="S44" i="1"/>
  <c r="S28" i="1"/>
  <c r="S46" i="1"/>
  <c r="R47" i="1"/>
  <c r="R27" i="1"/>
  <c r="S42" i="1"/>
  <c r="S21" i="1"/>
  <c r="R56" i="1"/>
  <c r="R61" i="1"/>
  <c r="S23" i="1"/>
  <c r="S54" i="1"/>
  <c r="S35" i="1"/>
  <c r="S43" i="1"/>
  <c r="R28" i="1"/>
  <c r="S24" i="1"/>
  <c r="S38" i="1"/>
  <c r="R35" i="1"/>
  <c r="S29" i="1"/>
  <c r="S59" i="1"/>
  <c r="R63" i="1"/>
  <c r="S61" i="1"/>
  <c r="R41" i="1"/>
  <c r="S26" i="1"/>
  <c r="S22" i="1"/>
  <c r="R24" i="1"/>
  <c r="R38" i="1"/>
  <c r="S63" i="1"/>
  <c r="R45" i="1"/>
  <c r="R26" i="1"/>
  <c r="S25" i="1"/>
  <c r="R25" i="1"/>
  <c r="S41" i="1"/>
  <c r="S20" i="1"/>
  <c r="S55" i="1"/>
  <c r="R22" i="1"/>
  <c r="R46" i="1"/>
  <c r="R55" i="1"/>
  <c r="S45" i="1"/>
  <c r="R18" i="1"/>
  <c r="R62" i="1"/>
  <c r="R54" i="1"/>
  <c r="S58" i="1"/>
  <c r="R23" i="1"/>
  <c r="S56" i="1"/>
  <c r="S18" i="1"/>
  <c r="R42" i="1"/>
  <c r="S39" i="1"/>
  <c r="S19" i="1"/>
  <c r="S37" i="1"/>
  <c r="R19" i="1"/>
  <c r="R58" i="1"/>
  <c r="S40" i="1"/>
  <c r="S53" i="1"/>
  <c r="R53" i="1"/>
  <c r="R29" i="1"/>
  <c r="T17" i="1"/>
  <c r="U17" i="1" s="1"/>
  <c r="V17" i="1" s="1"/>
  <c r="R36" i="1"/>
  <c r="R44" i="1"/>
  <c r="S36" i="1"/>
  <c r="S27" i="1"/>
  <c r="AC8" i="1"/>
  <c r="AD8" i="1" s="1"/>
  <c r="AA53" i="1"/>
  <c r="V62" i="1" l="1"/>
  <c r="V55" i="1"/>
  <c r="U35" i="1"/>
  <c r="U58" i="1"/>
  <c r="V61" i="1"/>
  <c r="U26" i="1"/>
  <c r="U59" i="1"/>
  <c r="V26" i="1"/>
  <c r="V21" i="1"/>
  <c r="U47" i="1"/>
  <c r="V40" i="1"/>
  <c r="V53" i="1"/>
  <c r="V58" i="1"/>
  <c r="U44" i="1"/>
  <c r="V42" i="1"/>
  <c r="V54" i="1"/>
  <c r="U54" i="1"/>
  <c r="U45" i="1"/>
  <c r="U25" i="1"/>
  <c r="U42" i="1"/>
  <c r="U41" i="1"/>
  <c r="U56" i="1"/>
  <c r="U63" i="1"/>
  <c r="U40" i="1"/>
  <c r="U28" i="1"/>
  <c r="U21" i="1"/>
  <c r="V43" i="1"/>
  <c r="U19" i="1"/>
  <c r="U43" i="1"/>
  <c r="U29" i="1"/>
  <c r="V44" i="1"/>
  <c r="V25" i="1"/>
  <c r="V22" i="1"/>
  <c r="V63" i="1"/>
  <c r="U53" i="1"/>
  <c r="V59" i="1"/>
  <c r="U22" i="1"/>
  <c r="V35" i="1"/>
  <c r="U20" i="1"/>
  <c r="V46" i="1"/>
  <c r="V24" i="1"/>
  <c r="U62" i="1"/>
  <c r="W17" i="1"/>
  <c r="X17" i="1" s="1"/>
  <c r="Y17" i="1" s="1"/>
  <c r="Z17" i="1" s="1"/>
  <c r="U39" i="1"/>
  <c r="U27" i="1"/>
  <c r="U38" i="1"/>
  <c r="V27" i="1"/>
  <c r="U46" i="1"/>
  <c r="U61" i="1"/>
  <c r="V57" i="1"/>
  <c r="U24" i="1"/>
  <c r="U23" i="1"/>
  <c r="U37" i="1"/>
  <c r="V37" i="1"/>
  <c r="V45" i="1"/>
  <c r="V18" i="1"/>
  <c r="V47" i="1"/>
  <c r="U18" i="1"/>
  <c r="V28" i="1"/>
  <c r="U36" i="1"/>
  <c r="V19" i="1"/>
  <c r="V36" i="1"/>
  <c r="V38" i="1"/>
  <c r="V39" i="1"/>
  <c r="V20" i="1"/>
  <c r="V56" i="1"/>
  <c r="U55" i="1"/>
  <c r="V29" i="1"/>
  <c r="U57" i="1"/>
  <c r="V41" i="1"/>
  <c r="V23" i="1"/>
  <c r="AC9" i="1"/>
  <c r="AE8" i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C13" i="1"/>
  <c r="AC11" i="1"/>
  <c r="AC12" i="1"/>
  <c r="AC10" i="1"/>
  <c r="Z62" i="1" l="1"/>
  <c r="Z22" i="1"/>
  <c r="Z40" i="1"/>
  <c r="Z23" i="1"/>
  <c r="Z27" i="1"/>
  <c r="Z19" i="1"/>
  <c r="Z36" i="1"/>
  <c r="Z55" i="1"/>
  <c r="Z45" i="1"/>
  <c r="Z41" i="1"/>
  <c r="AA17" i="1"/>
  <c r="Z29" i="1"/>
  <c r="Z42" i="1"/>
  <c r="Z46" i="1"/>
  <c r="Z59" i="1"/>
  <c r="Z28" i="1"/>
  <c r="Z63" i="1"/>
  <c r="Z60" i="1"/>
  <c r="Z47" i="1"/>
  <c r="Z21" i="1"/>
  <c r="Z38" i="1"/>
  <c r="Z24" i="1"/>
  <c r="Z44" i="1"/>
  <c r="Z18" i="1"/>
  <c r="Z39" i="1"/>
  <c r="Z20" i="1"/>
  <c r="Z37" i="1"/>
  <c r="Z25" i="1"/>
  <c r="Z56" i="1"/>
  <c r="Z58" i="1"/>
  <c r="Z61" i="1"/>
  <c r="Z43" i="1"/>
  <c r="Z26" i="1"/>
  <c r="AU8" i="1"/>
  <c r="AV8" i="1" s="1"/>
  <c r="AW8" i="1" s="1"/>
  <c r="AX8" i="1" s="1"/>
  <c r="AY8" i="1" s="1"/>
  <c r="AZ8" i="1" s="1"/>
  <c r="BA8" i="1" s="1"/>
  <c r="BB8" i="1" s="1"/>
  <c r="AS11" i="1"/>
  <c r="AS9" i="1"/>
  <c r="AS13" i="1"/>
  <c r="AS10" i="1"/>
  <c r="AS12" i="1"/>
  <c r="AB17" i="1" l="1"/>
  <c r="AA57" i="1"/>
  <c r="AA54" i="1"/>
  <c r="AB53" i="1" l="1"/>
  <c r="AC17" i="1"/>
  <c r="AD17" i="1" s="1"/>
  <c r="AB35" i="1"/>
  <c r="AA35" i="1"/>
  <c r="AD9" i="1" l="1"/>
  <c r="AD13" i="1"/>
  <c r="AD10" i="1"/>
  <c r="AD11" i="1"/>
  <c r="AE17" i="1"/>
  <c r="AF17" i="1" s="1"/>
  <c r="AG17" i="1" s="1"/>
  <c r="AH17" i="1" s="1"/>
  <c r="AD12" i="1"/>
  <c r="AI17" i="1" l="1"/>
  <c r="AG35" i="1"/>
  <c r="AH35" i="1"/>
  <c r="AJ17" i="1" l="1"/>
  <c r="AK17" i="1" s="1"/>
  <c r="AL17" i="1" s="1"/>
  <c r="AM17" i="1" s="1"/>
  <c r="AH53" i="1"/>
  <c r="AI53" i="1"/>
  <c r="AN17" i="1" l="1"/>
  <c r="AO17" i="1" s="1"/>
  <c r="AM42" i="1"/>
  <c r="AO47" i="1" l="1"/>
  <c r="AO37" i="1"/>
  <c r="AN25" i="1"/>
  <c r="AO25" i="1"/>
  <c r="AO36" i="1"/>
  <c r="AN28" i="1"/>
  <c r="AN35" i="1"/>
  <c r="AN45" i="1"/>
  <c r="AN24" i="1"/>
  <c r="AO23" i="1"/>
  <c r="AO46" i="1"/>
  <c r="AO20" i="1"/>
  <c r="AO43" i="1"/>
  <c r="AN18" i="1"/>
  <c r="AO38" i="1"/>
  <c r="AO26" i="1"/>
  <c r="AO18" i="1"/>
  <c r="AN41" i="1"/>
  <c r="AO27" i="1"/>
  <c r="AN21" i="1"/>
  <c r="AN23" i="1"/>
  <c r="AO24" i="1"/>
  <c r="AP17" i="1"/>
  <c r="AO40" i="1"/>
  <c r="AO39" i="1"/>
  <c r="AN42" i="1"/>
  <c r="AN19" i="1"/>
  <c r="AN38" i="1"/>
  <c r="AO53" i="1"/>
  <c r="AO41" i="1"/>
  <c r="AN26" i="1"/>
  <c r="AN36" i="1"/>
  <c r="AO28" i="1"/>
  <c r="AN22" i="1"/>
  <c r="AN46" i="1"/>
  <c r="AN39" i="1"/>
  <c r="AO22" i="1"/>
  <c r="AO21" i="1"/>
  <c r="AN47" i="1"/>
  <c r="AN29" i="1"/>
  <c r="AN40" i="1"/>
  <c r="AO35" i="1"/>
  <c r="AO45" i="1"/>
  <c r="AN37" i="1"/>
  <c r="AO19" i="1"/>
  <c r="AO42" i="1"/>
  <c r="AN44" i="1"/>
  <c r="AN43" i="1"/>
  <c r="AN20" i="1"/>
  <c r="AO29" i="1"/>
  <c r="AO44" i="1"/>
  <c r="AN27" i="1"/>
  <c r="AO60" i="1" l="1"/>
  <c r="AQ17" i="1"/>
  <c r="AP60" i="1"/>
  <c r="AR17" i="1" l="1"/>
  <c r="AP55" i="1"/>
  <c r="AP54" i="1"/>
  <c r="AP57" i="1"/>
  <c r="AP58" i="1"/>
  <c r="AP56" i="1"/>
  <c r="AR38" i="1" l="1"/>
  <c r="AR43" i="1"/>
  <c r="AR47" i="1"/>
  <c r="AR22" i="1"/>
  <c r="AR20" i="1"/>
  <c r="AR27" i="1"/>
  <c r="AR46" i="1"/>
  <c r="AR40" i="1"/>
  <c r="AR28" i="1"/>
  <c r="AR37" i="1"/>
  <c r="AR45" i="1"/>
  <c r="AR39" i="1"/>
  <c r="AR44" i="1"/>
  <c r="AQ41" i="1"/>
  <c r="AQ39" i="1"/>
  <c r="AQ47" i="1"/>
  <c r="AQ26" i="1"/>
  <c r="AQ37" i="1"/>
  <c r="AQ46" i="1"/>
  <c r="AQ18" i="1"/>
  <c r="AQ40" i="1"/>
  <c r="AQ36" i="1"/>
  <c r="AQ21" i="1"/>
  <c r="AQ43" i="1"/>
  <c r="AQ35" i="1"/>
  <c r="AQ23" i="1"/>
  <c r="AQ42" i="1"/>
  <c r="AQ53" i="1"/>
  <c r="AQ27" i="1"/>
  <c r="AQ20" i="1"/>
  <c r="AQ22" i="1"/>
  <c r="AQ45" i="1"/>
  <c r="AQ29" i="1"/>
  <c r="AQ38" i="1"/>
  <c r="AQ28" i="1"/>
  <c r="AS17" i="1"/>
  <c r="AQ19" i="1"/>
  <c r="AQ24" i="1"/>
  <c r="AQ25" i="1"/>
  <c r="AQ44" i="1"/>
  <c r="AR62" i="1" l="1"/>
  <c r="AR60" i="1"/>
  <c r="AR63" i="1"/>
  <c r="AT17" i="1"/>
  <c r="AS40" i="1" l="1"/>
  <c r="AT37" i="1"/>
  <c r="AS22" i="1"/>
  <c r="AS37" i="1"/>
  <c r="AT10" i="1"/>
  <c r="AS38" i="1"/>
  <c r="AS61" i="1"/>
  <c r="AS59" i="1"/>
  <c r="AT13" i="1"/>
  <c r="AT11" i="1"/>
  <c r="AU17" i="1"/>
  <c r="AT9" i="1"/>
  <c r="AT12" i="1"/>
  <c r="AV17" i="1" l="1"/>
  <c r="AT39" i="1"/>
  <c r="AT20" i="1"/>
  <c r="AU44" i="1" l="1"/>
  <c r="AV44" i="1"/>
  <c r="AV43" i="1"/>
  <c r="AU43" i="1"/>
  <c r="AU37" i="1"/>
  <c r="AW17" i="1"/>
  <c r="AV23" i="1"/>
  <c r="AV30" i="1"/>
  <c r="AV46" i="1"/>
  <c r="AV26" i="1"/>
  <c r="AV41" i="1"/>
  <c r="AV35" i="1"/>
  <c r="AV21" i="1"/>
  <c r="AV20" i="1"/>
  <c r="AV22" i="1"/>
  <c r="AV27" i="1"/>
  <c r="AV28" i="1"/>
  <c r="AU45" i="1"/>
  <c r="AV45" i="1"/>
  <c r="AV29" i="1"/>
  <c r="AV18" i="1"/>
  <c r="AV19" i="1"/>
  <c r="AV36" i="1"/>
  <c r="AV38" i="1"/>
  <c r="AU46" i="1"/>
  <c r="AV25" i="1"/>
  <c r="AU28" i="1"/>
  <c r="AV48" i="1"/>
  <c r="AU47" i="1"/>
  <c r="AV40" i="1"/>
  <c r="AU27" i="1"/>
  <c r="AV47" i="1"/>
  <c r="AV39" i="1"/>
  <c r="AV24" i="1"/>
  <c r="AV42" i="1"/>
  <c r="AV37" i="1"/>
  <c r="AV9" i="1" l="1"/>
  <c r="AW10" i="1"/>
  <c r="AX17" i="1"/>
  <c r="AY17" i="1" s="1"/>
  <c r="AZ17" i="1" s="1"/>
  <c r="AV11" i="1"/>
  <c r="AW11" i="1"/>
  <c r="AV12" i="1"/>
  <c r="AV10" i="1"/>
  <c r="AW13" i="1"/>
  <c r="AW9" i="1"/>
  <c r="AW12" i="1"/>
  <c r="AV13" i="1"/>
  <c r="AY48" i="1" l="1"/>
  <c r="BA17" i="1"/>
  <c r="AY30" i="1"/>
  <c r="AZ43" i="1" l="1"/>
  <c r="BA43" i="1" s="1"/>
  <c r="AZ44" i="1"/>
  <c r="BA44" i="1" s="1"/>
  <c r="AZ46" i="1"/>
  <c r="BA46" i="1" s="1"/>
  <c r="AZ13" i="1"/>
  <c r="AZ37" i="1"/>
  <c r="BA37" i="1" s="1"/>
  <c r="AZ23" i="1"/>
  <c r="BA23" i="1" s="1"/>
  <c r="AZ28" i="1"/>
  <c r="BA28" i="1" s="1"/>
  <c r="AZ12" i="1"/>
  <c r="AZ35" i="1"/>
  <c r="BA35" i="1" s="1"/>
  <c r="AZ38" i="1"/>
  <c r="BA38" i="1" s="1"/>
  <c r="AZ45" i="1"/>
  <c r="BA45" i="1" s="1"/>
  <c r="AZ41" i="1"/>
  <c r="BA41" i="1" s="1"/>
  <c r="AZ39" i="1"/>
  <c r="BA39" i="1" s="1"/>
  <c r="AZ27" i="1"/>
  <c r="BA27" i="1" s="1"/>
  <c r="AZ25" i="1"/>
  <c r="BA25" i="1" s="1"/>
  <c r="AZ22" i="1"/>
  <c r="BA22" i="1" s="1"/>
  <c r="BB17" i="1"/>
  <c r="AZ24" i="1"/>
  <c r="BA24" i="1" s="1"/>
  <c r="AZ21" i="1"/>
  <c r="BA21" i="1" s="1"/>
  <c r="AZ40" i="1"/>
  <c r="BA40" i="1" s="1"/>
  <c r="AZ29" i="1"/>
  <c r="BA29" i="1" s="1"/>
  <c r="AZ26" i="1"/>
  <c r="BA26" i="1" s="1"/>
  <c r="AZ36" i="1"/>
  <c r="BA36" i="1" s="1"/>
  <c r="AZ18" i="1"/>
  <c r="BA18" i="1" s="1"/>
  <c r="AZ47" i="1"/>
  <c r="BA47" i="1" s="1"/>
  <c r="AZ42" i="1"/>
  <c r="BA42" i="1" s="1"/>
  <c r="AZ20" i="1"/>
  <c r="BA20" i="1" s="1"/>
  <c r="AZ19" i="1"/>
  <c r="BA19" i="1" s="1"/>
</calcChain>
</file>

<file path=xl/comments1.xml><?xml version="1.0" encoding="utf-8"?>
<comments xmlns="http://schemas.openxmlformats.org/spreadsheetml/2006/main">
  <authors>
    <author/>
  </authors>
  <commentList>
    <comment ref="W9" authorId="0" shapeId="0">
      <text>
        <r>
          <rPr>
            <sz val="10"/>
            <color rgb="FF000000"/>
            <rFont val="Calibri"/>
            <scheme val="minor"/>
          </rPr>
          <t>======
ID#AAABQhrLfso
HoangMinh    (2024-07-01 00:58:58)
2019
26/1 - 17/2
Tết là 05/2</t>
        </r>
      </text>
    </comment>
    <comment ref="W10" authorId="0" shapeId="0">
      <text>
        <r>
          <rPr>
            <sz val="10"/>
            <color rgb="FF000000"/>
            <rFont val="Calibri"/>
            <scheme val="minor"/>
          </rPr>
          <t>======
ID#AAABQhrLfu8
HoangMinh    (2024-07-01 00:58:58)
2019
26/1 - 17/2
Tết là 05/2</t>
        </r>
      </text>
    </comment>
    <comment ref="W11" authorId="0" shapeId="0">
      <text>
        <r>
          <rPr>
            <sz val="10"/>
            <color rgb="FF000000"/>
            <rFont val="Calibri"/>
            <scheme val="minor"/>
          </rPr>
          <t>======
ID#AAABQhrLfsg
HoangMinh    (2024-07-01 00:58:58)
2019
26/1 - 17/2
Tết là 05/2</t>
        </r>
      </text>
    </comment>
    <comment ref="W12" authorId="0" shapeId="0">
      <text>
        <r>
          <rPr>
            <sz val="10"/>
            <color rgb="FF000000"/>
            <rFont val="Calibri"/>
            <scheme val="minor"/>
          </rPr>
          <t>======
ID#AAABQhrLftE
HoangMinh    (2024-07-01 00:58:58)
2019
26/1 - 17/2
Tết là 05/2</t>
        </r>
      </text>
    </comment>
    <comment ref="W13" authorId="0" shapeId="0">
      <text>
        <r>
          <rPr>
            <sz val="10"/>
            <color rgb="FF000000"/>
            <rFont val="Calibri"/>
            <scheme val="minor"/>
          </rPr>
          <t>======
ID#AAABQhrLftY
HoangMinh    (2024-07-01 00:58:58)
2019
26/1 - 17/2
Tết là 05/2</t>
        </r>
      </text>
    </comment>
    <comment ref="Y17" authorId="0" shapeId="0">
      <text>
        <r>
          <rPr>
            <sz val="10"/>
            <color rgb="FF000000"/>
            <rFont val="Calibri"/>
            <scheme val="minor"/>
          </rPr>
          <t>======
ID#AAABQhrLftc
HOANG Minh    (2024-07-01 00:58:58)
Thứ Sáu, 12 tháng 2
Tết Nguyên Đán 2021 (Việt Nam)</t>
        </r>
      </text>
    </comment>
    <comment ref="W18" authorId="0" shapeId="0">
      <text>
        <r>
          <rPr>
            <sz val="10"/>
            <color rgb="FF000000"/>
            <rFont val="Calibri"/>
            <scheme val="minor"/>
          </rPr>
          <t>======
ID#AAABQhrLfvE
HoangMinh    (2024-07-01 00:58:58)
2019
26/1 - 17/2
Tết là 05/2</t>
        </r>
      </text>
    </comment>
    <comment ref="W19" authorId="0" shapeId="0">
      <text>
        <r>
          <rPr>
            <sz val="10"/>
            <color rgb="FF000000"/>
            <rFont val="Calibri"/>
            <scheme val="minor"/>
          </rPr>
          <t>======
ID#AAABQhrLft4
HoangMinh    (2024-07-01 00:58:58)
2019
26/1 - 17/2
Tết là 05/2</t>
        </r>
      </text>
    </comment>
    <comment ref="W20" authorId="0" shapeId="0">
      <text>
        <r>
          <rPr>
            <sz val="10"/>
            <color rgb="FF000000"/>
            <rFont val="Calibri"/>
            <scheme val="minor"/>
          </rPr>
          <t>======
ID#AAABQhrLfts
HoangMinh    (2024-07-01 00:58:58)
2019
26/1 - 17/2
Tết là 05/2</t>
        </r>
      </text>
    </comment>
    <comment ref="B21" authorId="0" shapeId="0">
      <text>
        <r>
          <rPr>
            <sz val="10"/>
            <color rgb="FF000000"/>
            <rFont val="Calibri"/>
            <scheme val="minor"/>
          </rPr>
          <t>======
ID#AAABQhrLfuY
HOANG Minh    (2024-07-01 00:58:58)
HK4:
Thực tập 1 : 3TC</t>
        </r>
      </text>
    </comment>
    <comment ref="W21" authorId="0" shapeId="0">
      <text>
        <r>
          <rPr>
            <sz val="10"/>
            <color rgb="FF000000"/>
            <rFont val="Calibri"/>
            <scheme val="minor"/>
          </rPr>
          <t>======
ID#AAABQhrLfvM
HoangMinh    (2024-07-01 00:58:58)
2019
26/1 - 17/2
Tết là 05/2</t>
        </r>
      </text>
    </comment>
    <comment ref="B22" authorId="0" shapeId="0">
      <text>
        <r>
          <rPr>
            <sz val="10"/>
            <color rgb="FF000000"/>
            <rFont val="Calibri"/>
            <scheme val="minor"/>
          </rPr>
          <t>======
ID#AAABQhrLfsw
HOANG Minh    (2024-07-01 00:58:58)
HK4
Thực tập 1 : 2TC</t>
        </r>
      </text>
    </comment>
    <comment ref="W22" authorId="0" shapeId="0">
      <text>
        <r>
          <rPr>
            <sz val="10"/>
            <color rgb="FF000000"/>
            <rFont val="Calibri"/>
            <scheme val="minor"/>
          </rPr>
          <t>======
ID#AAABQhrLfvY
HoangMinh    (2024-07-01 00:58:58)
2019
26/1 - 17/2
Tết là 05/2</t>
        </r>
      </text>
    </comment>
    <comment ref="W23" authorId="0" shapeId="0">
      <text>
        <r>
          <rPr>
            <sz val="10"/>
            <color rgb="FF000000"/>
            <rFont val="Calibri"/>
            <scheme val="minor"/>
          </rPr>
          <t>======
ID#AAABQhrLfvQ
HoangMinh    (2024-07-01 00:58:58)
2019
26/1 - 17/2
Tết là 05/2</t>
        </r>
      </text>
    </comment>
    <comment ref="W24" authorId="0" shapeId="0">
      <text>
        <r>
          <rPr>
            <sz val="10"/>
            <color rgb="FF000000"/>
            <rFont val="Calibri"/>
            <scheme val="minor"/>
          </rPr>
          <t>======
ID#AAABQhrLfug
HoangMinh    (2024-07-01 00:58:58)
2019
26/1 - 17/2
Tết là 05/2</t>
        </r>
      </text>
    </comment>
    <comment ref="W25" authorId="0" shapeId="0">
      <text>
        <r>
          <rPr>
            <sz val="10"/>
            <color rgb="FF000000"/>
            <rFont val="Calibri"/>
            <scheme val="minor"/>
          </rPr>
          <t>======
ID#AAABQhrLfvg
HoangMinh    (2024-07-01 00:58:58)
2019
26/1 - 17/2
Tết là 05/2</t>
        </r>
      </text>
    </comment>
    <comment ref="W26" authorId="0" shapeId="0">
      <text>
        <r>
          <rPr>
            <sz val="10"/>
            <color rgb="FF000000"/>
            <rFont val="Calibri"/>
            <scheme val="minor"/>
          </rPr>
          <t>======
ID#AAABQhrLftQ
HoangMinh    (2024-07-01 00:58:58)
2019
26/1 - 17/2
Tết là 05/2</t>
        </r>
      </text>
    </comment>
    <comment ref="W27" authorId="0" shapeId="0">
      <text>
        <r>
          <rPr>
            <sz val="10"/>
            <color rgb="FF000000"/>
            <rFont val="Calibri"/>
            <scheme val="minor"/>
          </rPr>
          <t>======
ID#AAABQhrLfvs
HoangMinh    (2024-07-01 00:58:58)
2019
26/1 - 17/2
Tết là 05/2</t>
        </r>
      </text>
    </comment>
    <comment ref="W28" authorId="0" shapeId="0">
      <text>
        <r>
          <rPr>
            <sz val="10"/>
            <color rgb="FF000000"/>
            <rFont val="Calibri"/>
            <scheme val="minor"/>
          </rPr>
          <t>======
ID#AAABQhrLfuk
HoangMinh    (2024-07-01 00:58:58)
2019
26/1 - 17/2
Tết là 05/2</t>
        </r>
      </text>
    </comment>
    <comment ref="W29" authorId="0" shapeId="0">
      <text>
        <r>
          <rPr>
            <sz val="10"/>
            <color rgb="FF000000"/>
            <rFont val="Calibri"/>
            <scheme val="minor"/>
          </rPr>
          <t>======
ID#AAABQhrLfvU
HoangMinh    (2024-07-01 00:58:58)
2019
26/1 - 17/2
Tết là 05/2</t>
        </r>
      </text>
    </comment>
    <comment ref="W35" authorId="0" shapeId="0">
      <text>
        <r>
          <rPr>
            <sz val="10"/>
            <color rgb="FF000000"/>
            <rFont val="Calibri"/>
            <scheme val="minor"/>
          </rPr>
          <t>======
ID#AAABQhrLftM
HoangMinh    (2024-07-01 00:58:58)
2019
26/1 - 17/2
Tết là 05/2</t>
        </r>
      </text>
    </comment>
    <comment ref="W36" authorId="0" shapeId="0">
      <text>
        <r>
          <rPr>
            <sz val="10"/>
            <color rgb="FF000000"/>
            <rFont val="Calibri"/>
            <scheme val="minor"/>
          </rPr>
          <t>======
ID#AAABQhrLft0
HoangMinh    (2024-07-01 00:58:58)
2019
26/1 - 17/2
Tết là 05/2</t>
        </r>
      </text>
    </comment>
    <comment ref="W37" authorId="0" shapeId="0">
      <text>
        <r>
          <rPr>
            <sz val="10"/>
            <color rgb="FF000000"/>
            <rFont val="Calibri"/>
            <scheme val="minor"/>
          </rPr>
          <t>======
ID#AAABQhrLfuU
HoangMinh    (2024-07-01 00:58:58)
2019
26/1 - 17/2
Tết là 05/2</t>
        </r>
      </text>
    </comment>
    <comment ref="W38" authorId="0" shapeId="0">
      <text>
        <r>
          <rPr>
            <sz val="10"/>
            <color rgb="FF000000"/>
            <rFont val="Calibri"/>
            <scheme val="minor"/>
          </rPr>
          <t>======
ID#AAABQhrLfs0
HoangMinh    (2024-07-01 00:58:58)
2019
26/1 - 17/2
Tết là 05/2</t>
        </r>
      </text>
    </comment>
    <comment ref="W39" authorId="0" shapeId="0">
      <text>
        <r>
          <rPr>
            <sz val="10"/>
            <color rgb="FF000000"/>
            <rFont val="Calibri"/>
            <scheme val="minor"/>
          </rPr>
          <t>======
ID#AAABQhrLfu4
HoangMinh    (2024-07-01 00:58:58)
2019
26/1 - 17/2
Tết là 05/2</t>
        </r>
      </text>
    </comment>
    <comment ref="W40" authorId="0" shapeId="0">
      <text>
        <r>
          <rPr>
            <sz val="10"/>
            <color rgb="FF000000"/>
            <rFont val="Calibri"/>
            <scheme val="minor"/>
          </rPr>
          <t>======
ID#AAABQhrLfuI
HoangMinh    (2024-07-01 00:58:58)
2019
26/1 - 17/2
Tết là 05/2</t>
        </r>
      </text>
    </comment>
    <comment ref="W41" authorId="0" shapeId="0">
      <text>
        <r>
          <rPr>
            <sz val="10"/>
            <color rgb="FF000000"/>
            <rFont val="Calibri"/>
            <scheme val="minor"/>
          </rPr>
          <t>======
ID#AAABQhrLft8
HoangMinh    (2024-07-01 00:58:58)
2019
26/1 - 17/2
Tết là 05/2</t>
        </r>
      </text>
    </comment>
    <comment ref="B42" authorId="0" shapeId="0">
      <text>
        <r>
          <rPr>
            <sz val="10"/>
            <color rgb="FF000000"/>
            <rFont val="Calibri"/>
            <scheme val="minor"/>
          </rPr>
          <t>======
ID#AAABQhrLfvc
HOANG Minh    (2024-07-01 00:58:58)
HK 5 TTNN CN 1 : 2 TC
HK 6 TTNN CN 2 : 2 TC</t>
        </r>
      </text>
    </comment>
    <comment ref="W42" authorId="0" shapeId="0">
      <text>
        <r>
          <rPr>
            <sz val="10"/>
            <color rgb="FF000000"/>
            <rFont val="Calibri"/>
            <scheme val="minor"/>
          </rPr>
          <t>======
ID#AAABQhrLfuQ
HoangMinh    (2024-07-01 00:58:58)
2019
26/1 - 17/2
Tết là 05/2</t>
        </r>
      </text>
    </comment>
    <comment ref="AM42" authorId="0" shapeId="0">
      <text>
        <r>
          <rPr>
            <sz val="10"/>
            <color rgb="FF000000"/>
            <rFont val="Calibri"/>
            <scheme val="minor"/>
          </rPr>
          <t>======
ID#AAABQbC7yAs
Yên Đặng Thị Thúy    (2024-07-03 02:08:32)
Thời gian từ 12//5-23/5/2025</t>
        </r>
      </text>
    </comment>
    <comment ref="B43" authorId="0" shapeId="0">
      <text>
        <r>
          <rPr>
            <sz val="10"/>
            <color rgb="FF000000"/>
            <rFont val="Calibri"/>
            <scheme val="minor"/>
          </rPr>
          <t>======
ID#AAABQhrLfto
HOANG Minh    (2024-07-01 00:58:58)
HK 4 : TTNN 1 : 4 TC
HK 5 : TTNN 2 : 5 TC
Bộ môn sẽ xin chuyển vào cuối HK6</t>
        </r>
      </text>
    </comment>
    <comment ref="W43" authorId="0" shapeId="0">
      <text>
        <r>
          <rPr>
            <sz val="10"/>
            <color rgb="FF000000"/>
            <rFont val="Calibri"/>
            <scheme val="minor"/>
          </rPr>
          <t>======
ID#AAABQhrLfvk
HoangMinh    (2024-07-01 00:58:58)
2019
26/1 - 17/2
Tết là 05/2</t>
        </r>
      </text>
    </comment>
    <comment ref="B44" authorId="0" shapeId="0">
      <text>
        <r>
          <rPr>
            <sz val="10"/>
            <color rgb="FF000000"/>
            <rFont val="Calibri"/>
            <scheme val="minor"/>
          </rPr>
          <t>======
ID#AAABQhrLfvo
HOANG Minh    (2024-07-01 00:58:58)
HK 4 : TTNN 1 : 2 TC
HK 6 : TTNN 2 : 5 TC</t>
        </r>
      </text>
    </comment>
    <comment ref="W44" authorId="0" shapeId="0">
      <text>
        <r>
          <rPr>
            <sz val="10"/>
            <color rgb="FF000000"/>
            <rFont val="Calibri"/>
            <scheme val="minor"/>
          </rPr>
          <t>======
ID#AAABQhrLfuA
HoangMinh    (2024-07-01 00:58:58)
2019
26/1 - 17/2
Tết là 05/2</t>
        </r>
      </text>
    </comment>
    <comment ref="B45" authorId="0" shapeId="0">
      <text>
        <r>
          <rPr>
            <sz val="10"/>
            <color rgb="FF000000"/>
            <rFont val="Calibri"/>
            <scheme val="minor"/>
          </rPr>
          <t>======
ID#AAABQhrLftg
HOANG Minh    (2024-07-01 00:58:58)
HK 5 : TTNN 1 : 5TC
HK 6 : TTNN 2 : 5TC</t>
        </r>
      </text>
    </comment>
    <comment ref="W45" authorId="0" shapeId="0">
      <text>
        <r>
          <rPr>
            <sz val="10"/>
            <color rgb="FF000000"/>
            <rFont val="Calibri"/>
            <scheme val="minor"/>
          </rPr>
          <t>======
ID#AAABQhrLfvw
HoangMinh    (2024-07-01 00:58:58)
2019
26/1 - 17/2
Tết là 05/2</t>
        </r>
      </text>
    </comment>
    <comment ref="B46" authorId="0" shapeId="0">
      <text>
        <r>
          <rPr>
            <sz val="10"/>
            <color rgb="FF000000"/>
            <rFont val="Calibri"/>
            <scheme val="minor"/>
          </rPr>
          <t>======
ID#AAABQhrLftw
HOANG Minh    (2024-07-01 00:58:58)
HK 5 : TTNN 1 : 5TC
HK 6 : TTNN 2 : 5TC</t>
        </r>
      </text>
    </comment>
    <comment ref="W46" authorId="0" shapeId="0">
      <text>
        <r>
          <rPr>
            <sz val="10"/>
            <color rgb="FF000000"/>
            <rFont val="Calibri"/>
            <scheme val="minor"/>
          </rPr>
          <t>======
ID#AAABQhrLfvA
HoangMinh    (2024-07-01 00:58:58)
2019
26/1 - 17/2
Tết là 05/2</t>
        </r>
      </text>
    </comment>
    <comment ref="B47" authorId="0" shapeId="0">
      <text>
        <r>
          <rPr>
            <sz val="10"/>
            <color rgb="FF000000"/>
            <rFont val="Calibri"/>
            <scheme val="minor"/>
          </rPr>
          <t>======
ID#AAABQhrLftA
HOANG Minh    (2024-07-01 00:58:58)
TTNN QLTNMT 5 TC nằm trong HK6
kỳ 5 là thi 5 môn</t>
        </r>
      </text>
    </comment>
    <comment ref="W47" authorId="0" shapeId="0">
      <text>
        <r>
          <rPr>
            <sz val="10"/>
            <color rgb="FF000000"/>
            <rFont val="Calibri"/>
            <scheme val="minor"/>
          </rPr>
          <t>======
ID#AAABQhrLfv0
HoangMinh    (2024-07-01 00:58:58)
2019
26/1 - 17/2
Tết là 05/2</t>
        </r>
      </text>
    </comment>
    <comment ref="W53" authorId="0" shapeId="0">
      <text>
        <r>
          <rPr>
            <sz val="10"/>
            <color rgb="FF000000"/>
            <rFont val="Calibri"/>
            <scheme val="minor"/>
          </rPr>
          <t>======
ID#AAABQhrLftk
HoangMinh    (2024-07-01 00:58:58)
2019
26/1 - 17/2
Tết là 05/2</t>
        </r>
      </text>
    </comment>
    <comment ref="W54" authorId="0" shapeId="0">
      <text>
        <r>
          <rPr>
            <sz val="10"/>
            <color rgb="FF000000"/>
            <rFont val="Calibri"/>
            <scheme val="minor"/>
          </rPr>
          <t>======
ID#AAABQhrLfsk
HoangMinh    (2024-07-01 00:58:58)
2019
26/1 - 17/2
Tết là 05/2</t>
        </r>
      </text>
    </comment>
    <comment ref="W55" authorId="0" shapeId="0">
      <text>
        <r>
          <rPr>
            <sz val="10"/>
            <color rgb="FF000000"/>
            <rFont val="Calibri"/>
            <scheme val="minor"/>
          </rPr>
          <t>======
ID#AAABQhrLfs4
HoangMinh    (2024-07-01 00:58:58)
2019
26/1 - 17/2
Tết là 05/2</t>
        </r>
      </text>
    </comment>
    <comment ref="W56" authorId="0" shapeId="0">
      <text>
        <r>
          <rPr>
            <sz val="10"/>
            <color rgb="FF000000"/>
            <rFont val="Calibri"/>
            <scheme val="minor"/>
          </rPr>
          <t>======
ID#AAABQhrLftU
HoangMinh    (2024-07-01 00:58:58)
2019
26/1 - 17/2
Tết là 05/2</t>
        </r>
      </text>
    </comment>
    <comment ref="W57" authorId="0" shapeId="0">
      <text>
        <r>
          <rPr>
            <sz val="10"/>
            <color rgb="FF000000"/>
            <rFont val="Calibri"/>
            <scheme val="minor"/>
          </rPr>
          <t>======
ID#AAABQhrLfvI
HoangMinh    (2024-07-01 00:58:58)
2019
26/1 - 17/2
Tết là 05/2</t>
        </r>
      </text>
    </comment>
    <comment ref="W58" authorId="0" shapeId="0">
      <text>
        <r>
          <rPr>
            <sz val="10"/>
            <color rgb="FF000000"/>
            <rFont val="Calibri"/>
            <scheme val="minor"/>
          </rPr>
          <t>======
ID#AAABQhrLfuE
HoangMinh    (2024-07-01 00:58:58)
2019
26/1 - 17/2
Tết là 05/2</t>
        </r>
      </text>
    </comment>
    <comment ref="B59" authorId="0" shapeId="0">
      <text>
        <r>
          <rPr>
            <sz val="10"/>
            <color rgb="FF000000"/>
            <rFont val="Calibri"/>
            <scheme val="minor"/>
          </rPr>
          <t>======
ID#AAABQhrLfuc
HOANG Minh    (2024-07-01 00:58:58)
HK 5 TTNN CN 1 : 2 TC
HK 6 TTNN CN 2 : 2 TC</t>
        </r>
      </text>
    </comment>
    <comment ref="W59" authorId="0" shapeId="0">
      <text>
        <r>
          <rPr>
            <sz val="10"/>
            <color rgb="FF000000"/>
            <rFont val="Calibri"/>
            <scheme val="minor"/>
          </rPr>
          <t>======
ID#AAABQhrLfss
HoangMinh    (2024-07-01 00:58:58)
2019
26/1 - 17/2
Tết là 05/2</t>
        </r>
      </text>
    </comment>
    <comment ref="B60" authorId="0" shapeId="0">
      <text>
        <r>
          <rPr>
            <sz val="10"/>
            <color rgb="FF000000"/>
            <rFont val="Calibri"/>
            <scheme val="minor"/>
          </rPr>
          <t>======
ID#AAABQhrLfus
HOANG Minh    (2024-07-01 00:58:58)
HK 4 : TTNN 1 : 4 TC
HK 5 : TTNN 2 : 5 TC
Bộ môn sẽ xin chuyển vào cuối HK6</t>
        </r>
      </text>
    </comment>
    <comment ref="W60" authorId="0" shapeId="0">
      <text>
        <r>
          <rPr>
            <sz val="10"/>
            <color rgb="FF000000"/>
            <rFont val="Calibri"/>
            <scheme val="minor"/>
          </rPr>
          <t>======
ID#AAABQhrLfs8
HoangMinh    (2024-07-01 00:58:58)
2019
26/1 - 17/2
Tết là 05/2</t>
        </r>
      </text>
    </comment>
    <comment ref="B61" authorId="0" shapeId="0">
      <text>
        <r>
          <rPr>
            <sz val="10"/>
            <color rgb="FF000000"/>
            <rFont val="Calibri"/>
            <scheme val="minor"/>
          </rPr>
          <t>======
ID#AAABQhrLfuo
HOANG Minh    (2024-07-01 00:58:58)
HK 5 : TTNN 1 : 5TC
HK 6 : TTNN 2 : 5TC</t>
        </r>
      </text>
    </comment>
    <comment ref="W61" authorId="0" shapeId="0">
      <text>
        <r>
          <rPr>
            <sz val="10"/>
            <color rgb="FF000000"/>
            <rFont val="Calibri"/>
            <scheme val="minor"/>
          </rPr>
          <t>======
ID#AAABQhrLfu0
HoangMinh    (2024-07-01 00:58:58)
2019
26/1 - 17/2
Tết là 05/2</t>
        </r>
      </text>
    </comment>
    <comment ref="B62" authorId="0" shapeId="0">
      <text>
        <r>
          <rPr>
            <sz val="10"/>
            <color rgb="FF000000"/>
            <rFont val="Calibri"/>
            <scheme val="minor"/>
          </rPr>
          <t>======
ID#AAABQhrLftI
HOANG Minh    (2024-07-01 00:58:58)
TTNN QLTNMT 5 TC nằm trong HK6
kỳ 5 là thi 5 môn</t>
        </r>
      </text>
    </comment>
    <comment ref="W62" authorId="0" shapeId="0">
      <text>
        <r>
          <rPr>
            <sz val="10"/>
            <color rgb="FF000000"/>
            <rFont val="Calibri"/>
            <scheme val="minor"/>
          </rPr>
          <t>======
ID#AAABQhrLfuw
HoangMinh    (2024-07-01 00:58:58)
2019
26/1 - 17/2
Tết là 05/2</t>
        </r>
      </text>
    </comment>
    <comment ref="B63" authorId="0" shapeId="0">
      <text>
        <r>
          <rPr>
            <sz val="10"/>
            <color rgb="FF000000"/>
            <rFont val="Calibri"/>
            <scheme val="minor"/>
          </rPr>
          <t>======
ID#AAABQhrLftI
HOANG Minh    (2024-07-01 00:58:58)
TTNN QLTNMT 5 TC nằm trong HK6
kỳ 5 là thi 5 môn</t>
        </r>
      </text>
    </comment>
    <comment ref="W63" authorId="0" shapeId="0">
      <text>
        <r>
          <rPr>
            <sz val="10"/>
            <color rgb="FF000000"/>
            <rFont val="Calibri"/>
            <scheme val="minor"/>
          </rPr>
          <t>======
ID#AAABQhrLfuw
HoangMinh    (2024-07-01 00:58:58)
2019
26/1 - 17/2
Tết là 05/2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J4ogC+KBpZ+ITXQ8RPk8YefyfCw=="/>
    </ext>
  </extLst>
</comments>
</file>

<file path=xl/sharedStrings.xml><?xml version="1.0" encoding="utf-8"?>
<sst xmlns="http://schemas.openxmlformats.org/spreadsheetml/2006/main" count="70" uniqueCount="51">
  <si>
    <t>K58</t>
  </si>
  <si>
    <t xml:space="preserve"> KẾ HOẠCH THỜI GIAN CHO CÔNG TÁC ĐÀO TẠO ĐẠI HỌC, CAO ĐẲNG - HỆ CHÍNH QUY</t>
  </si>
  <si>
    <t>Năm học 2024 - 2025</t>
  </si>
  <si>
    <t>K65</t>
  </si>
  <si>
    <t xml:space="preserve">Nhóm </t>
  </si>
  <si>
    <t>Nhập học đợt 1/nhóm 1</t>
  </si>
  <si>
    <t>Nhập học đợt 1/nhóm 2</t>
  </si>
  <si>
    <t>Nhập học đợt 1/nhóm 3</t>
  </si>
  <si>
    <t>Nhập học đợt 2</t>
  </si>
  <si>
    <t>Nhập học đợt 3</t>
  </si>
  <si>
    <t>K64</t>
  </si>
  <si>
    <t>Bậc học, khóa học</t>
  </si>
  <si>
    <t>TTNN1</t>
  </si>
  <si>
    <t>Tết vào 16/02/2018</t>
  </si>
  <si>
    <t>K63</t>
  </si>
  <si>
    <t>TTSP1</t>
  </si>
  <si>
    <t>TT3</t>
  </si>
  <si>
    <t>TTNN2</t>
  </si>
  <si>
    <t>TTNN</t>
  </si>
  <si>
    <t>Tết vào 25/01/2020</t>
  </si>
  <si>
    <t>K62</t>
  </si>
  <si>
    <t>TTSP 2</t>
  </si>
  <si>
    <t>TTNN 1</t>
  </si>
  <si>
    <t>Thực tập chuyên môn cuối khóa</t>
  </si>
  <si>
    <t>Thực tập tốt nghiệp</t>
  </si>
  <si>
    <t>Chuyên đề thực tập tốt nghiệp</t>
  </si>
  <si>
    <t>Ghi chú:</t>
  </si>
  <si>
    <t>Nhập học và học chính trị đầu khóa</t>
  </si>
  <si>
    <t>Học GDQPAN</t>
  </si>
  <si>
    <t>Học văn hóa</t>
  </si>
  <si>
    <t>Thực tập, rèn nghề</t>
  </si>
  <si>
    <t>Ôn và thi</t>
  </si>
  <si>
    <t>Nghỉ Tết Nguyên Đán</t>
  </si>
  <si>
    <t>Học kỳ phụ</t>
  </si>
  <si>
    <t xml:space="preserve">Thực tập tại trường </t>
  </si>
  <si>
    <t>Một số mốc thời gian chính dự kiến:</t>
  </si>
  <si>
    <t>- HKI: </t>
  </si>
  <si>
    <t>- HK2:</t>
  </si>
  <si>
    <t>02/09/2024</t>
  </si>
  <si>
    <t>Thực tập nghề nghiệp</t>
  </si>
  <si>
    <t>TTCS</t>
  </si>
  <si>
    <t>TT</t>
  </si>
  <si>
    <t>TTSP</t>
  </si>
  <si>
    <t>- Dự kiến bắt đầu năm học 2024-2025 vào ngày 03/9/2024</t>
  </si>
  <si>
    <t>* Năm học 2024-2025 bắt đầu từ ngày 03/9/2024.</t>
  </si>
  <si>
    <t>* Số tuần học: 16 (từ ngày 03/9/2024 đến 20/12/2024)</t>
  </si>
  <si>
    <t>* Số tuần thi: 03 (Từ 23/12/2024 đến 10/01/2025)</t>
  </si>
  <si>
    <t>* Nghỉ tết Nguyên đán: 03 tuần (từ 18/01/2025 đến 09/02/2025)</t>
  </si>
  <si>
    <t>* Số tuần học: 16 (từ ngày 13/01/2025 đến 23/5/2025)</t>
  </si>
  <si>
    <t>* Số tuần thi: 03 (Từ 26/5/2025 đến 13/6/2025).</t>
  </si>
  <si>
    <r>
      <t>(</t>
    </r>
    <r>
      <rPr>
        <i/>
        <sz val="14"/>
        <color theme="1"/>
        <rFont val="Times New Roman"/>
        <family val="1"/>
      </rPr>
      <t>Ban hành theo Quyết định số 931/QĐ-ĐHTB ngày 09 tháng 8 năm 2024 của Hiệu trưởng Trường Đại học Tây Bắc</t>
    </r>
    <r>
      <rPr>
        <sz val="14"/>
        <color theme="1"/>
        <rFont val="Times New Roman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</si>
</sst>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/m"/>
    <numFmt numFmtId="165" formatCode="dd/m"/>
    <numFmt numFmtId="166" formatCode="dd/mm"/>
  </numFmts>
  <fonts count="19" x14ac:knownFonts="1">
    <font>
      <sz val="10"/>
      <color rgb="FF000000"/>
      <name val="Calibri"/>
      <scheme val="minor"/>
    </font>
    <font>
      <sz val="10"/>
      <color rgb="FF000000"/>
      <name val="Times New Roman"/>
    </font>
    <font>
      <sz val="10"/>
      <color theme="1"/>
      <name val="Times New Roman"/>
    </font>
    <font>
      <sz val="10"/>
      <color rgb="FFFFFFFF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b/>
      <sz val="10"/>
      <color rgb="FF000000"/>
      <name val="Times New Roman"/>
    </font>
    <font>
      <b/>
      <sz val="10"/>
      <color theme="1"/>
      <name val="Times New Roman"/>
    </font>
    <font>
      <sz val="10"/>
      <color rgb="FFEFEFEF"/>
      <name val="Times New Roman"/>
    </font>
    <font>
      <sz val="10"/>
      <color rgb="FFFF0000"/>
      <name val="Times New Roman"/>
    </font>
    <font>
      <sz val="10"/>
      <color theme="0"/>
      <name val="Times New Roman"/>
    </font>
    <font>
      <sz val="10"/>
      <name val="Calibri"/>
    </font>
    <font>
      <sz val="10"/>
      <color rgb="FF000000"/>
      <name val="Arial"/>
    </font>
    <font>
      <sz val="10"/>
      <color rgb="FFFFFF00"/>
      <name val="Times New Roman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92CDDC"/>
        <bgColor rgb="FF92CDDC"/>
      </patternFill>
    </fill>
    <fill>
      <patternFill patternType="solid">
        <fgColor rgb="FF00B0F0"/>
        <bgColor rgb="FF00B0F0"/>
      </patternFill>
    </fill>
    <fill>
      <patternFill patternType="solid">
        <fgColor rgb="FFFF00FF"/>
        <bgColor rgb="FFFF00FF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79646"/>
        <bgColor rgb="FFF79646"/>
      </patternFill>
    </fill>
    <fill>
      <patternFill patternType="solid">
        <fgColor rgb="FFC00000"/>
        <bgColor rgb="FFC00000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00B0F0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68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/>
    <xf numFmtId="0" fontId="1" fillId="0" borderId="0" xfId="0" applyFont="1"/>
    <xf numFmtId="0" fontId="1" fillId="0" borderId="3" xfId="0" applyFont="1" applyBorder="1"/>
    <xf numFmtId="0" fontId="2" fillId="0" borderId="4" xfId="0" applyFont="1" applyBorder="1"/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7" fillId="0" borderId="0" xfId="0" quotePrefix="1" applyFont="1" applyAlignment="1">
      <alignment horizontal="left"/>
    </xf>
    <xf numFmtId="0" fontId="7" fillId="0" borderId="0" xfId="0" applyFont="1" applyAlignment="1">
      <alignment horizontal="left"/>
    </xf>
    <xf numFmtId="1" fontId="2" fillId="0" borderId="0" xfId="0" applyNumberFormat="1" applyFont="1"/>
    <xf numFmtId="16" fontId="2" fillId="0" borderId="0" xfId="0" applyNumberFormat="1" applyFont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9" xfId="0" applyFont="1" applyBorder="1"/>
    <xf numFmtId="14" fontId="8" fillId="0" borderId="0" xfId="0" quotePrefix="1" applyNumberFormat="1" applyFont="1"/>
    <xf numFmtId="14" fontId="8" fillId="0" borderId="0" xfId="0" applyNumberFormat="1" applyFont="1"/>
    <xf numFmtId="14" fontId="9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right" vertical="center"/>
    </xf>
    <xf numFmtId="164" fontId="2" fillId="3" borderId="15" xfId="0" applyNumberFormat="1" applyFont="1" applyFill="1" applyBorder="1" applyAlignment="1">
      <alignment horizontal="left" vertical="center"/>
    </xf>
    <xf numFmtId="164" fontId="2" fillId="3" borderId="15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horizontal="right" vertical="center"/>
    </xf>
    <xf numFmtId="165" fontId="2" fillId="4" borderId="15" xfId="0" applyNumberFormat="1" applyFont="1" applyFill="1" applyBorder="1" applyAlignment="1">
      <alignment horizontal="left" vertical="center"/>
    </xf>
    <xf numFmtId="165" fontId="2" fillId="4" borderId="15" xfId="0" applyNumberFormat="1" applyFont="1" applyFill="1" applyBorder="1" applyAlignment="1">
      <alignment vertical="center"/>
    </xf>
    <xf numFmtId="164" fontId="2" fillId="4" borderId="15" xfId="0" applyNumberFormat="1" applyFont="1" applyFill="1" applyBorder="1" applyAlignment="1">
      <alignment horizontal="left" vertical="center"/>
    </xf>
    <xf numFmtId="164" fontId="2" fillId="4" borderId="15" xfId="0" applyNumberFormat="1" applyFont="1" applyFill="1" applyBorder="1" applyAlignment="1">
      <alignment vertical="center"/>
    </xf>
    <xf numFmtId="164" fontId="2" fillId="4" borderId="15" xfId="0" applyNumberFormat="1" applyFont="1" applyFill="1" applyBorder="1" applyAlignment="1">
      <alignment horizontal="right" vertical="center"/>
    </xf>
    <xf numFmtId="166" fontId="2" fillId="5" borderId="15" xfId="0" applyNumberFormat="1" applyFont="1" applyFill="1" applyBorder="1" applyAlignment="1">
      <alignment horizontal="left" vertical="center"/>
    </xf>
    <xf numFmtId="166" fontId="2" fillId="5" borderId="15" xfId="0" applyNumberFormat="1" applyFont="1" applyFill="1" applyBorder="1" applyAlignment="1">
      <alignment horizontal="center" vertical="center"/>
    </xf>
    <xf numFmtId="165" fontId="2" fillId="6" borderId="15" xfId="0" applyNumberFormat="1" applyFont="1" applyFill="1" applyBorder="1" applyAlignment="1">
      <alignment horizontal="left" vertical="center"/>
    </xf>
    <xf numFmtId="165" fontId="2" fillId="6" borderId="15" xfId="0" applyNumberFormat="1" applyFont="1" applyFill="1" applyBorder="1" applyAlignment="1">
      <alignment vertical="center"/>
    </xf>
    <xf numFmtId="164" fontId="2" fillId="6" borderId="15" xfId="0" applyNumberFormat="1" applyFont="1" applyFill="1" applyBorder="1" applyAlignment="1">
      <alignment horizontal="left" vertical="center"/>
    </xf>
    <xf numFmtId="164" fontId="2" fillId="6" borderId="15" xfId="0" applyNumberFormat="1" applyFont="1" applyFill="1" applyBorder="1" applyAlignment="1">
      <alignment vertical="center"/>
    </xf>
    <xf numFmtId="164" fontId="2" fillId="7" borderId="15" xfId="0" applyNumberFormat="1" applyFont="1" applyFill="1" applyBorder="1" applyAlignment="1">
      <alignment horizontal="left" vertical="center"/>
    </xf>
    <xf numFmtId="164" fontId="2" fillId="7" borderId="15" xfId="0" applyNumberFormat="1" applyFont="1" applyFill="1" applyBorder="1" applyAlignment="1">
      <alignment vertical="center"/>
    </xf>
    <xf numFmtId="164" fontId="2" fillId="7" borderId="15" xfId="0" applyNumberFormat="1" applyFont="1" applyFill="1" applyBorder="1" applyAlignment="1">
      <alignment horizontal="right" vertical="center"/>
    </xf>
    <xf numFmtId="0" fontId="2" fillId="0" borderId="16" xfId="0" applyFont="1" applyBorder="1"/>
    <xf numFmtId="164" fontId="2" fillId="2" borderId="17" xfId="0" applyNumberFormat="1" applyFont="1" applyFill="1" applyBorder="1" applyAlignment="1">
      <alignment horizontal="right" vertical="center"/>
    </xf>
    <xf numFmtId="164" fontId="2" fillId="4" borderId="18" xfId="0" applyNumberFormat="1" applyFont="1" applyFill="1" applyBorder="1" applyAlignment="1">
      <alignment horizontal="left" vertical="center"/>
    </xf>
    <xf numFmtId="165" fontId="2" fillId="4" borderId="18" xfId="0" applyNumberFormat="1" applyFont="1" applyFill="1" applyBorder="1" applyAlignment="1">
      <alignment vertical="center"/>
    </xf>
    <xf numFmtId="164" fontId="2" fillId="4" borderId="18" xfId="0" applyNumberFormat="1" applyFont="1" applyFill="1" applyBorder="1" applyAlignment="1">
      <alignment horizontal="right" vertical="center"/>
    </xf>
    <xf numFmtId="164" fontId="2" fillId="3" borderId="18" xfId="0" applyNumberFormat="1" applyFont="1" applyFill="1" applyBorder="1" applyAlignment="1">
      <alignment horizontal="left" vertical="center"/>
    </xf>
    <xf numFmtId="164" fontId="2" fillId="3" borderId="18" xfId="0" applyNumberFormat="1" applyFont="1" applyFill="1" applyBorder="1" applyAlignment="1">
      <alignment vertical="center"/>
    </xf>
    <xf numFmtId="164" fontId="2" fillId="3" borderId="18" xfId="0" applyNumberFormat="1" applyFont="1" applyFill="1" applyBorder="1" applyAlignment="1">
      <alignment horizontal="right" vertical="center"/>
    </xf>
    <xf numFmtId="164" fontId="2" fillId="4" borderId="18" xfId="0" applyNumberFormat="1" applyFont="1" applyFill="1" applyBorder="1" applyAlignment="1">
      <alignment vertical="center"/>
    </xf>
    <xf numFmtId="166" fontId="2" fillId="5" borderId="18" xfId="0" applyNumberFormat="1" applyFont="1" applyFill="1" applyBorder="1" applyAlignment="1">
      <alignment horizontal="left" vertical="center"/>
    </xf>
    <xf numFmtId="166" fontId="2" fillId="5" borderId="18" xfId="0" applyNumberFormat="1" applyFont="1" applyFill="1" applyBorder="1" applyAlignment="1">
      <alignment horizontal="center" vertical="center"/>
    </xf>
    <xf numFmtId="165" fontId="2" fillId="6" borderId="18" xfId="0" applyNumberFormat="1" applyFont="1" applyFill="1" applyBorder="1" applyAlignment="1">
      <alignment horizontal="left" vertical="center"/>
    </xf>
    <xf numFmtId="165" fontId="2" fillId="6" borderId="18" xfId="0" applyNumberFormat="1" applyFont="1" applyFill="1" applyBorder="1" applyAlignment="1">
      <alignment vertical="center"/>
    </xf>
    <xf numFmtId="164" fontId="2" fillId="6" borderId="18" xfId="0" applyNumberFormat="1" applyFont="1" applyFill="1" applyBorder="1" applyAlignment="1">
      <alignment horizontal="left" vertical="center"/>
    </xf>
    <xf numFmtId="164" fontId="2" fillId="6" borderId="18" xfId="0" applyNumberFormat="1" applyFont="1" applyFill="1" applyBorder="1" applyAlignment="1">
      <alignment vertical="center"/>
    </xf>
    <xf numFmtId="164" fontId="2" fillId="7" borderId="18" xfId="0" applyNumberFormat="1" applyFont="1" applyFill="1" applyBorder="1" applyAlignment="1">
      <alignment horizontal="left" vertical="center"/>
    </xf>
    <xf numFmtId="164" fontId="2" fillId="7" borderId="18" xfId="0" applyNumberFormat="1" applyFont="1" applyFill="1" applyBorder="1" applyAlignment="1">
      <alignment vertical="center"/>
    </xf>
    <xf numFmtId="164" fontId="2" fillId="7" borderId="18" xfId="0" applyNumberFormat="1" applyFont="1" applyFill="1" applyBorder="1" applyAlignment="1">
      <alignment horizontal="right" vertical="center"/>
    </xf>
    <xf numFmtId="0" fontId="2" fillId="0" borderId="19" xfId="0" applyFont="1" applyBorder="1"/>
    <xf numFmtId="164" fontId="2" fillId="0" borderId="17" xfId="0" applyNumberFormat="1" applyFont="1" applyBorder="1" applyAlignment="1">
      <alignment horizontal="center" vertical="center"/>
    </xf>
    <xf numFmtId="164" fontId="2" fillId="7" borderId="18" xfId="0" applyNumberFormat="1" applyFont="1" applyFill="1" applyBorder="1" applyAlignment="1">
      <alignment horizontal="center" vertical="center"/>
    </xf>
    <xf numFmtId="0" fontId="1" fillId="0" borderId="18" xfId="0" applyFont="1" applyBorder="1"/>
    <xf numFmtId="164" fontId="2" fillId="2" borderId="18" xfId="0" applyNumberFormat="1" applyFont="1" applyFill="1" applyBorder="1" applyAlignment="1">
      <alignment horizontal="right" vertical="center"/>
    </xf>
    <xf numFmtId="0" fontId="2" fillId="0" borderId="18" xfId="0" applyFont="1" applyBorder="1"/>
    <xf numFmtId="164" fontId="2" fillId="0" borderId="20" xfId="0" applyNumberFormat="1" applyFont="1" applyBorder="1" applyAlignment="1">
      <alignment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left" vertical="center"/>
    </xf>
    <xf numFmtId="164" fontId="2" fillId="7" borderId="21" xfId="0" applyNumberFormat="1" applyFont="1" applyFill="1" applyBorder="1" applyAlignment="1">
      <alignment horizontal="left" vertical="center"/>
    </xf>
    <xf numFmtId="164" fontId="2" fillId="7" borderId="21" xfId="0" applyNumberFormat="1" applyFont="1" applyFill="1" applyBorder="1" applyAlignment="1">
      <alignment horizontal="right" vertical="center"/>
    </xf>
    <xf numFmtId="164" fontId="2" fillId="2" borderId="21" xfId="0" applyNumberFormat="1" applyFont="1" applyFill="1" applyBorder="1" applyAlignment="1">
      <alignment horizontal="right" vertical="center"/>
    </xf>
    <xf numFmtId="164" fontId="2" fillId="4" borderId="21" xfId="0" applyNumberFormat="1" applyFont="1" applyFill="1" applyBorder="1" applyAlignment="1">
      <alignment horizontal="right" vertical="center"/>
    </xf>
    <xf numFmtId="165" fontId="2" fillId="4" borderId="21" xfId="0" applyNumberFormat="1" applyFont="1" applyFill="1" applyBorder="1" applyAlignment="1">
      <alignment vertical="center"/>
    </xf>
    <xf numFmtId="164" fontId="2" fillId="4" borderId="21" xfId="0" applyNumberFormat="1" applyFont="1" applyFill="1" applyBorder="1" applyAlignment="1">
      <alignment horizontal="left" vertical="center"/>
    </xf>
    <xf numFmtId="166" fontId="2" fillId="5" borderId="21" xfId="0" applyNumberFormat="1" applyFont="1" applyFill="1" applyBorder="1" applyAlignment="1">
      <alignment horizontal="left" vertical="center"/>
    </xf>
    <xf numFmtId="166" fontId="2" fillId="5" borderId="21" xfId="0" applyNumberFormat="1" applyFont="1" applyFill="1" applyBorder="1" applyAlignment="1">
      <alignment horizontal="center" vertical="center"/>
    </xf>
    <xf numFmtId="165" fontId="2" fillId="6" borderId="21" xfId="0" applyNumberFormat="1" applyFont="1" applyFill="1" applyBorder="1" applyAlignment="1">
      <alignment horizontal="left" vertical="center"/>
    </xf>
    <xf numFmtId="165" fontId="2" fillId="6" borderId="21" xfId="0" applyNumberFormat="1" applyFont="1" applyFill="1" applyBorder="1" applyAlignment="1">
      <alignment vertical="center"/>
    </xf>
    <xf numFmtId="164" fontId="2" fillId="6" borderId="21" xfId="0" applyNumberFormat="1" applyFont="1" applyFill="1" applyBorder="1" applyAlignment="1">
      <alignment horizontal="left" vertical="center"/>
    </xf>
    <xf numFmtId="164" fontId="2" fillId="6" borderId="21" xfId="0" applyNumberFormat="1" applyFont="1" applyFill="1" applyBorder="1" applyAlignment="1">
      <alignment vertical="center"/>
    </xf>
    <xf numFmtId="164" fontId="2" fillId="3" borderId="21" xfId="0" applyNumberFormat="1" applyFont="1" applyFill="1" applyBorder="1" applyAlignment="1">
      <alignment horizontal="left" vertical="center"/>
    </xf>
    <xf numFmtId="164" fontId="2" fillId="3" borderId="21" xfId="0" applyNumberFormat="1" applyFont="1" applyFill="1" applyBorder="1" applyAlignment="1">
      <alignment vertical="center"/>
    </xf>
    <xf numFmtId="164" fontId="2" fillId="3" borderId="21" xfId="0" applyNumberFormat="1" applyFont="1" applyFill="1" applyBorder="1" applyAlignment="1">
      <alignment horizontal="right" vertical="center"/>
    </xf>
    <xf numFmtId="16" fontId="2" fillId="0" borderId="21" xfId="0" applyNumberFormat="1" applyFont="1" applyBorder="1"/>
    <xf numFmtId="16" fontId="2" fillId="0" borderId="22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7" fillId="0" borderId="0" xfId="0" quotePrefix="1" applyFont="1"/>
    <xf numFmtId="165" fontId="10" fillId="0" borderId="0" xfId="0" applyNumberFormat="1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0" xfId="0" applyFont="1"/>
    <xf numFmtId="0" fontId="1" fillId="0" borderId="9" xfId="0" applyFont="1" applyBorder="1"/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164" fontId="2" fillId="4" borderId="14" xfId="0" applyNumberFormat="1" applyFont="1" applyFill="1" applyBorder="1" applyAlignment="1">
      <alignment horizontal="left" vertical="center"/>
    </xf>
    <xf numFmtId="165" fontId="2" fillId="4" borderId="15" xfId="0" applyNumberFormat="1" applyFont="1" applyFill="1" applyBorder="1" applyAlignment="1">
      <alignment horizontal="center" vertical="center"/>
    </xf>
    <xf numFmtId="164" fontId="2" fillId="8" borderId="15" xfId="0" applyNumberFormat="1" applyFont="1" applyFill="1" applyBorder="1" applyAlignment="1">
      <alignment horizontal="right" vertical="center"/>
    </xf>
    <xf numFmtId="164" fontId="2" fillId="6" borderId="15" xfId="0" applyNumberFormat="1" applyFont="1" applyFill="1" applyBorder="1" applyAlignment="1">
      <alignment horizontal="right" vertical="center"/>
    </xf>
    <xf numFmtId="165" fontId="2" fillId="4" borderId="15" xfId="0" applyNumberFormat="1" applyFont="1" applyFill="1" applyBorder="1" applyAlignment="1">
      <alignment horizontal="right" vertical="center"/>
    </xf>
    <xf numFmtId="0" fontId="1" fillId="0" borderId="15" xfId="0" applyFont="1" applyBorder="1"/>
    <xf numFmtId="165" fontId="2" fillId="0" borderId="15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left" vertical="center"/>
    </xf>
    <xf numFmtId="164" fontId="2" fillId="9" borderId="15" xfId="0" applyNumberFormat="1" applyFont="1" applyFill="1" applyBorder="1" applyAlignment="1">
      <alignment horizontal="left" vertical="center"/>
    </xf>
    <xf numFmtId="164" fontId="2" fillId="9" borderId="15" xfId="0" applyNumberFormat="1" applyFont="1" applyFill="1" applyBorder="1" applyAlignment="1">
      <alignment horizontal="right" vertical="center"/>
    </xf>
    <xf numFmtId="164" fontId="2" fillId="9" borderId="15" xfId="0" applyNumberFormat="1" applyFont="1" applyFill="1" applyBorder="1" applyAlignment="1">
      <alignment horizontal="center" vertical="center"/>
    </xf>
    <xf numFmtId="165" fontId="2" fillId="10" borderId="16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164" fontId="2" fillId="4" borderId="17" xfId="0" applyNumberFormat="1" applyFont="1" applyFill="1" applyBorder="1" applyAlignment="1">
      <alignment horizontal="left" vertical="center"/>
    </xf>
    <xf numFmtId="165" fontId="2" fillId="4" borderId="18" xfId="0" applyNumberFormat="1" applyFont="1" applyFill="1" applyBorder="1" applyAlignment="1">
      <alignment horizontal="center" vertical="center"/>
    </xf>
    <xf numFmtId="165" fontId="2" fillId="6" borderId="18" xfId="0" applyNumberFormat="1" applyFont="1" applyFill="1" applyBorder="1" applyAlignment="1">
      <alignment horizontal="center" vertical="center"/>
    </xf>
    <xf numFmtId="164" fontId="2" fillId="6" borderId="18" xfId="0" applyNumberFormat="1" applyFont="1" applyFill="1" applyBorder="1" applyAlignment="1">
      <alignment horizontal="right" vertical="center"/>
    </xf>
    <xf numFmtId="165" fontId="2" fillId="4" borderId="18" xfId="0" applyNumberFormat="1" applyFont="1" applyFill="1" applyBorder="1" applyAlignment="1">
      <alignment horizontal="left" vertical="center"/>
    </xf>
    <xf numFmtId="165" fontId="2" fillId="4" borderId="18" xfId="0" applyNumberFormat="1" applyFont="1" applyFill="1" applyBorder="1" applyAlignment="1">
      <alignment horizontal="right" vertical="center"/>
    </xf>
    <xf numFmtId="165" fontId="2" fillId="0" borderId="18" xfId="0" applyNumberFormat="1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right" vertical="center"/>
    </xf>
    <xf numFmtId="165" fontId="2" fillId="11" borderId="18" xfId="0" applyNumberFormat="1" applyFont="1" applyFill="1" applyBorder="1" applyAlignment="1">
      <alignment horizontal="right" vertical="center"/>
    </xf>
    <xf numFmtId="164" fontId="2" fillId="0" borderId="18" xfId="0" applyNumberFormat="1" applyFont="1" applyBorder="1" applyAlignment="1">
      <alignment horizontal="left" vertical="center"/>
    </xf>
    <xf numFmtId="164" fontId="2" fillId="9" borderId="18" xfId="0" applyNumberFormat="1" applyFont="1" applyFill="1" applyBorder="1" applyAlignment="1">
      <alignment horizontal="left" vertical="center"/>
    </xf>
    <xf numFmtId="164" fontId="2" fillId="9" borderId="18" xfId="0" applyNumberFormat="1" applyFont="1" applyFill="1" applyBorder="1" applyAlignment="1">
      <alignment horizontal="right" vertical="center"/>
    </xf>
    <xf numFmtId="164" fontId="2" fillId="9" borderId="18" xfId="0" applyNumberFormat="1" applyFont="1" applyFill="1" applyBorder="1" applyAlignment="1">
      <alignment horizontal="center" vertical="center"/>
    </xf>
    <xf numFmtId="165" fontId="2" fillId="10" borderId="19" xfId="0" applyNumberFormat="1" applyFont="1" applyFill="1" applyBorder="1" applyAlignment="1">
      <alignment horizontal="center" vertical="center"/>
    </xf>
    <xf numFmtId="165" fontId="2" fillId="0" borderId="18" xfId="0" applyNumberFormat="1" applyFont="1" applyBorder="1" applyAlignment="1">
      <alignment vertical="center"/>
    </xf>
    <xf numFmtId="164" fontId="2" fillId="8" borderId="18" xfId="0" applyNumberFormat="1" applyFont="1" applyFill="1" applyBorder="1" applyAlignment="1">
      <alignment horizontal="left" vertical="center"/>
    </xf>
    <xf numFmtId="164" fontId="2" fillId="8" borderId="18" xfId="0" applyNumberFormat="1" applyFont="1" applyFill="1" applyBorder="1" applyAlignment="1">
      <alignment horizontal="right" vertical="center"/>
    </xf>
    <xf numFmtId="165" fontId="2" fillId="0" borderId="18" xfId="0" applyNumberFormat="1" applyFont="1" applyBorder="1" applyAlignment="1">
      <alignment horizontal="left" vertical="center"/>
    </xf>
    <xf numFmtId="164" fontId="2" fillId="4" borderId="18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165" fontId="2" fillId="8" borderId="18" xfId="0" applyNumberFormat="1" applyFont="1" applyFill="1" applyBorder="1" applyAlignment="1">
      <alignment horizontal="left" vertical="center"/>
    </xf>
    <xf numFmtId="0" fontId="2" fillId="0" borderId="18" xfId="0" applyFont="1" applyBorder="1" applyAlignment="1">
      <alignment horizontal="center"/>
    </xf>
    <xf numFmtId="165" fontId="2" fillId="8" borderId="28" xfId="0" applyNumberFormat="1" applyFont="1" applyFill="1" applyBorder="1" applyAlignment="1">
      <alignment horizontal="center" vertical="center"/>
    </xf>
    <xf numFmtId="164" fontId="2" fillId="4" borderId="20" xfId="0" applyNumberFormat="1" applyFont="1" applyFill="1" applyBorder="1" applyAlignment="1">
      <alignment horizontal="left" vertical="center"/>
    </xf>
    <xf numFmtId="165" fontId="2" fillId="4" borderId="21" xfId="0" applyNumberFormat="1" applyFont="1" applyFill="1" applyBorder="1" applyAlignment="1">
      <alignment horizontal="center" vertical="center"/>
    </xf>
    <xf numFmtId="164" fontId="2" fillId="6" borderId="21" xfId="0" applyNumberFormat="1" applyFont="1" applyFill="1" applyBorder="1" applyAlignment="1">
      <alignment horizontal="right" vertical="center"/>
    </xf>
    <xf numFmtId="165" fontId="2" fillId="4" borderId="21" xfId="0" applyNumberFormat="1" applyFont="1" applyFill="1" applyBorder="1" applyAlignment="1">
      <alignment horizontal="left" vertical="center"/>
    </xf>
    <xf numFmtId="165" fontId="2" fillId="4" borderId="21" xfId="0" applyNumberFormat="1" applyFont="1" applyFill="1" applyBorder="1" applyAlignment="1">
      <alignment horizontal="right" vertical="center"/>
    </xf>
    <xf numFmtId="165" fontId="2" fillId="0" borderId="21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/>
    </xf>
    <xf numFmtId="164" fontId="2" fillId="9" borderId="21" xfId="0" applyNumberFormat="1" applyFont="1" applyFill="1" applyBorder="1" applyAlignment="1">
      <alignment horizontal="left" vertical="center"/>
    </xf>
    <xf numFmtId="164" fontId="2" fillId="9" borderId="21" xfId="0" applyNumberFormat="1" applyFont="1" applyFill="1" applyBorder="1" applyAlignment="1">
      <alignment horizontal="right" vertical="center"/>
    </xf>
    <xf numFmtId="164" fontId="2" fillId="9" borderId="21" xfId="0" applyNumberFormat="1" applyFont="1" applyFill="1" applyBorder="1" applyAlignment="1">
      <alignment horizontal="center" vertical="center"/>
    </xf>
    <xf numFmtId="165" fontId="2" fillId="10" borderId="22" xfId="0" applyNumberFormat="1" applyFont="1" applyFill="1" applyBorder="1" applyAlignment="1">
      <alignment horizontal="center" vertical="center"/>
    </xf>
    <xf numFmtId="0" fontId="10" fillId="11" borderId="20" xfId="0" applyFont="1" applyFill="1" applyBorder="1" applyAlignment="1">
      <alignment horizontal="center" vertical="center"/>
    </xf>
    <xf numFmtId="165" fontId="2" fillId="11" borderId="30" xfId="0" applyNumberFormat="1" applyFont="1" applyFill="1" applyBorder="1" applyAlignment="1">
      <alignment vertical="center"/>
    </xf>
    <xf numFmtId="165" fontId="2" fillId="11" borderId="30" xfId="0" applyNumberFormat="1" applyFont="1" applyFill="1" applyBorder="1" applyAlignment="1">
      <alignment horizontal="center" vertical="center"/>
    </xf>
    <xf numFmtId="165" fontId="1" fillId="11" borderId="30" xfId="0" applyNumberFormat="1" applyFont="1" applyFill="1" applyBorder="1" applyAlignment="1">
      <alignment horizontal="center" vertical="center"/>
    </xf>
    <xf numFmtId="165" fontId="2" fillId="0" borderId="31" xfId="0" applyNumberFormat="1" applyFont="1" applyBorder="1" applyAlignment="1">
      <alignment vertical="center"/>
    </xf>
    <xf numFmtId="165" fontId="2" fillId="0" borderId="31" xfId="0" applyNumberFormat="1" applyFont="1" applyBorder="1" applyAlignment="1">
      <alignment horizontal="left" vertical="center"/>
    </xf>
    <xf numFmtId="164" fontId="2" fillId="0" borderId="31" xfId="0" applyNumberFormat="1" applyFont="1" applyBorder="1" applyAlignment="1">
      <alignment horizontal="left" vertical="center"/>
    </xf>
    <xf numFmtId="164" fontId="2" fillId="3" borderId="30" xfId="0" applyNumberFormat="1" applyFont="1" applyFill="1" applyBorder="1" applyAlignment="1">
      <alignment horizontal="left" vertical="center"/>
    </xf>
    <xf numFmtId="164" fontId="2" fillId="3" borderId="30" xfId="0" applyNumberFormat="1" applyFont="1" applyFill="1" applyBorder="1" applyAlignment="1">
      <alignment vertical="center"/>
    </xf>
    <xf numFmtId="164" fontId="2" fillId="3" borderId="30" xfId="0" applyNumberFormat="1" applyFont="1" applyFill="1" applyBorder="1" applyAlignment="1">
      <alignment horizontal="right" vertical="center"/>
    </xf>
    <xf numFmtId="165" fontId="2" fillId="0" borderId="31" xfId="0" applyNumberFormat="1" applyFont="1" applyBorder="1"/>
    <xf numFmtId="0" fontId="10" fillId="11" borderId="32" xfId="0" applyFont="1" applyFill="1" applyBorder="1" applyAlignment="1">
      <alignment horizontal="center" vertical="center"/>
    </xf>
    <xf numFmtId="165" fontId="2" fillId="11" borderId="32" xfId="0" applyNumberFormat="1" applyFont="1" applyFill="1" applyBorder="1" applyAlignment="1">
      <alignment vertical="center"/>
    </xf>
    <xf numFmtId="165" fontId="2" fillId="11" borderId="32" xfId="0" applyNumberFormat="1" applyFont="1" applyFill="1" applyBorder="1" applyAlignment="1">
      <alignment horizontal="center" vertical="center"/>
    </xf>
    <xf numFmtId="165" fontId="1" fillId="11" borderId="32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4" fontId="2" fillId="0" borderId="11" xfId="0" applyNumberFormat="1" applyFont="1" applyBorder="1" applyAlignment="1">
      <alignment horizontal="left" vertical="center"/>
    </xf>
    <xf numFmtId="164" fontId="2" fillId="0" borderId="11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horizontal="right" vertical="center"/>
    </xf>
    <xf numFmtId="165" fontId="2" fillId="0" borderId="11" xfId="0" applyNumberFormat="1" applyFont="1" applyBorder="1" applyAlignment="1">
      <alignment horizontal="left" vertical="center"/>
    </xf>
    <xf numFmtId="165" fontId="2" fillId="0" borderId="11" xfId="0" applyNumberFormat="1" applyFont="1" applyBorder="1" applyAlignment="1">
      <alignment vertical="center"/>
    </xf>
    <xf numFmtId="165" fontId="2" fillId="0" borderId="11" xfId="0" applyNumberFormat="1" applyFont="1" applyBorder="1"/>
    <xf numFmtId="165" fontId="10" fillId="0" borderId="0" xfId="0" applyNumberFormat="1" applyFont="1"/>
    <xf numFmtId="0" fontId="2" fillId="0" borderId="33" xfId="0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7" fillId="0" borderId="5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5" fontId="2" fillId="12" borderId="15" xfId="0" applyNumberFormat="1" applyFont="1" applyFill="1" applyBorder="1" applyAlignment="1">
      <alignment horizontal="left" vertical="center"/>
    </xf>
    <xf numFmtId="165" fontId="2" fillId="12" borderId="15" xfId="0" applyNumberFormat="1" applyFont="1" applyFill="1" applyBorder="1" applyAlignment="1">
      <alignment horizontal="right" vertical="center"/>
    </xf>
    <xf numFmtId="165" fontId="2" fillId="8" borderId="15" xfId="0" applyNumberFormat="1" applyFont="1" applyFill="1" applyBorder="1" applyAlignment="1">
      <alignment horizontal="left" vertical="center"/>
    </xf>
    <xf numFmtId="165" fontId="2" fillId="8" borderId="18" xfId="0" applyNumberFormat="1" applyFont="1" applyFill="1" applyBorder="1" applyAlignment="1">
      <alignment horizontal="center" vertical="center"/>
    </xf>
    <xf numFmtId="164" fontId="2" fillId="0" borderId="18" xfId="0" applyNumberFormat="1" applyFont="1" applyBorder="1" applyAlignment="1">
      <alignment horizontal="right" vertical="center"/>
    </xf>
    <xf numFmtId="165" fontId="2" fillId="8" borderId="18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165" fontId="2" fillId="8" borderId="18" xfId="0" applyNumberFormat="1" applyFont="1" applyFill="1" applyBorder="1" applyAlignment="1">
      <alignment vertical="center"/>
    </xf>
    <xf numFmtId="165" fontId="2" fillId="8" borderId="21" xfId="0" applyNumberFormat="1" applyFont="1" applyFill="1" applyBorder="1" applyAlignment="1">
      <alignment horizontal="left" vertical="center"/>
    </xf>
    <xf numFmtId="164" fontId="2" fillId="8" borderId="21" xfId="0" applyNumberFormat="1" applyFont="1" applyFill="1" applyBorder="1" applyAlignment="1">
      <alignment horizontal="right" vertical="center"/>
    </xf>
    <xf numFmtId="164" fontId="2" fillId="0" borderId="31" xfId="0" applyNumberFormat="1" applyFont="1" applyBorder="1" applyAlignment="1">
      <alignment horizontal="right" vertical="center"/>
    </xf>
    <xf numFmtId="165" fontId="2" fillId="0" borderId="46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2" fillId="11" borderId="32" xfId="0" applyFont="1" applyFill="1" applyBorder="1" applyAlignment="1">
      <alignment horizontal="center"/>
    </xf>
    <xf numFmtId="0" fontId="2" fillId="11" borderId="32" xfId="0" applyFont="1" applyFill="1" applyBorder="1"/>
    <xf numFmtId="1" fontId="2" fillId="11" borderId="32" xfId="0" applyNumberFormat="1" applyFont="1" applyFill="1" applyBorder="1"/>
    <xf numFmtId="16" fontId="2" fillId="11" borderId="32" xfId="0" applyNumberFormat="1" applyFont="1" applyFill="1" applyBorder="1"/>
    <xf numFmtId="0" fontId="2" fillId="11" borderId="32" xfId="0" applyFont="1" applyFill="1" applyBorder="1" applyAlignment="1">
      <alignment horizontal="right"/>
    </xf>
    <xf numFmtId="0" fontId="2" fillId="11" borderId="47" xfId="0" applyFont="1" applyFill="1" applyBorder="1"/>
    <xf numFmtId="0" fontId="9" fillId="11" borderId="47" xfId="0" applyFont="1" applyFill="1" applyBorder="1"/>
    <xf numFmtId="0" fontId="2" fillId="0" borderId="11" xfId="0" applyFont="1" applyBorder="1"/>
    <xf numFmtId="165" fontId="2" fillId="0" borderId="9" xfId="0" applyNumberFormat="1" applyFont="1" applyBorder="1"/>
    <xf numFmtId="0" fontId="12" fillId="0" borderId="9" xfId="0" applyFont="1" applyBorder="1"/>
    <xf numFmtId="0" fontId="7" fillId="0" borderId="37" xfId="0" applyFont="1" applyBorder="1" applyAlignment="1">
      <alignment horizontal="left" vertical="center"/>
    </xf>
    <xf numFmtId="0" fontId="7" fillId="0" borderId="48" xfId="0" applyFont="1" applyBorder="1" applyAlignment="1">
      <alignment horizontal="center" vertical="center"/>
    </xf>
    <xf numFmtId="0" fontId="12" fillId="0" borderId="0" xfId="0" applyFont="1"/>
    <xf numFmtId="0" fontId="2" fillId="0" borderId="13" xfId="0" applyFont="1" applyBorder="1" applyAlignment="1">
      <alignment horizontal="left" vertical="center"/>
    </xf>
    <xf numFmtId="165" fontId="2" fillId="6" borderId="15" xfId="0" applyNumberFormat="1" applyFont="1" applyFill="1" applyBorder="1" applyAlignment="1">
      <alignment horizontal="center" vertical="center"/>
    </xf>
    <xf numFmtId="164" fontId="2" fillId="0" borderId="15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8" borderId="17" xfId="0" applyNumberFormat="1" applyFont="1" applyFill="1" applyBorder="1" applyAlignment="1">
      <alignment horizontal="left" vertical="center"/>
    </xf>
    <xf numFmtId="164" fontId="2" fillId="0" borderId="18" xfId="0" applyNumberFormat="1" applyFont="1" applyBorder="1" applyAlignment="1">
      <alignment horizontal="center" vertical="center"/>
    </xf>
    <xf numFmtId="164" fontId="10" fillId="0" borderId="19" xfId="0" applyNumberFormat="1" applyFont="1" applyBorder="1"/>
    <xf numFmtId="164" fontId="2" fillId="0" borderId="18" xfId="0" applyNumberFormat="1" applyFont="1" applyBorder="1" applyAlignment="1">
      <alignment vertical="center"/>
    </xf>
    <xf numFmtId="164" fontId="2" fillId="8" borderId="18" xfId="0" applyNumberFormat="1" applyFont="1" applyFill="1" applyBorder="1" applyAlignment="1">
      <alignment vertical="center"/>
    </xf>
    <xf numFmtId="0" fontId="2" fillId="0" borderId="49" xfId="0" applyFont="1" applyBorder="1" applyAlignment="1">
      <alignment horizontal="left" vertical="center"/>
    </xf>
    <xf numFmtId="164" fontId="2" fillId="8" borderId="21" xfId="0" applyNumberFormat="1" applyFont="1" applyFill="1" applyBorder="1" applyAlignment="1">
      <alignment vertical="center"/>
    </xf>
    <xf numFmtId="164" fontId="2" fillId="0" borderId="21" xfId="0" applyNumberFormat="1" applyFont="1" applyBorder="1" applyAlignment="1">
      <alignment horizontal="right" vertical="center"/>
    </xf>
    <xf numFmtId="165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/>
    <xf numFmtId="0" fontId="2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vertical="center"/>
    </xf>
    <xf numFmtId="0" fontId="2" fillId="0" borderId="5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3" borderId="5" xfId="0" applyFont="1" applyFill="1" applyBorder="1"/>
    <xf numFmtId="0" fontId="2" fillId="4" borderId="5" xfId="0" applyFont="1" applyFill="1" applyBorder="1"/>
    <xf numFmtId="0" fontId="2" fillId="8" borderId="5" xfId="0" applyFont="1" applyFill="1" applyBorder="1"/>
    <xf numFmtId="0" fontId="2" fillId="6" borderId="5" xfId="0" applyFont="1" applyFill="1" applyBorder="1"/>
    <xf numFmtId="0" fontId="2" fillId="5" borderId="5" xfId="0" applyFont="1" applyFill="1" applyBorder="1"/>
    <xf numFmtId="16" fontId="2" fillId="9" borderId="5" xfId="0" applyNumberFormat="1" applyFont="1" applyFill="1" applyBorder="1" applyAlignment="1">
      <alignment horizontal="right"/>
    </xf>
    <xf numFmtId="164" fontId="2" fillId="12" borderId="18" xfId="0" applyNumberFormat="1" applyFont="1" applyFill="1" applyBorder="1" applyAlignment="1">
      <alignment horizontal="left" vertical="center"/>
    </xf>
    <xf numFmtId="165" fontId="13" fillId="0" borderId="0" xfId="0" applyNumberFormat="1" applyFont="1" applyAlignment="1">
      <alignment horizontal="center" vertical="center"/>
    </xf>
    <xf numFmtId="0" fontId="2" fillId="11" borderId="32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165" fontId="2" fillId="8" borderId="28" xfId="0" applyNumberFormat="1" applyFont="1" applyFill="1" applyBorder="1" applyAlignment="1">
      <alignment vertical="center"/>
    </xf>
    <xf numFmtId="164" fontId="2" fillId="13" borderId="18" xfId="0" applyNumberFormat="1" applyFont="1" applyFill="1" applyBorder="1" applyAlignment="1">
      <alignment horizontal="right" vertical="center"/>
    </xf>
    <xf numFmtId="165" fontId="2" fillId="13" borderId="18" xfId="0" applyNumberFormat="1" applyFont="1" applyFill="1" applyBorder="1" applyAlignment="1">
      <alignment horizontal="center" vertical="center"/>
    </xf>
    <xf numFmtId="165" fontId="2" fillId="14" borderId="18" xfId="0" applyNumberFormat="1" applyFont="1" applyFill="1" applyBorder="1" applyAlignment="1">
      <alignment horizontal="center" vertical="center"/>
    </xf>
    <xf numFmtId="0" fontId="10" fillId="0" borderId="32" xfId="0" applyFont="1" applyBorder="1"/>
    <xf numFmtId="0" fontId="2" fillId="0" borderId="32" xfId="0" applyFont="1" applyBorder="1"/>
    <xf numFmtId="0" fontId="16" fillId="0" borderId="0" xfId="0" quotePrefix="1" applyFont="1" applyAlignment="1">
      <alignment horizontal="left"/>
    </xf>
    <xf numFmtId="0" fontId="17" fillId="0" borderId="0" xfId="0" applyFont="1" applyAlignment="1">
      <alignment vertical="center"/>
    </xf>
    <xf numFmtId="0" fontId="18" fillId="0" borderId="0" xfId="0" applyFont="1"/>
    <xf numFmtId="164" fontId="2" fillId="8" borderId="40" xfId="0" applyNumberFormat="1" applyFont="1" applyFill="1" applyBorder="1" applyAlignment="1">
      <alignment horizontal="center" vertical="center"/>
    </xf>
    <xf numFmtId="0" fontId="11" fillId="0" borderId="41" xfId="0" applyFont="1" applyBorder="1"/>
    <xf numFmtId="0" fontId="11" fillId="0" borderId="42" xfId="0" applyFont="1" applyBorder="1"/>
    <xf numFmtId="0" fontId="4" fillId="0" borderId="0" xfId="0" applyFont="1" applyAlignment="1">
      <alignment horizontal="center"/>
    </xf>
    <xf numFmtId="0" fontId="0" fillId="0" borderId="0" xfId="0"/>
    <xf numFmtId="0" fontId="15" fillId="0" borderId="0" xfId="0" applyFont="1" applyAlignment="1">
      <alignment horizontal="center"/>
    </xf>
    <xf numFmtId="165" fontId="2" fillId="8" borderId="28" xfId="0" applyNumberFormat="1" applyFont="1" applyFill="1" applyBorder="1" applyAlignment="1">
      <alignment horizontal="center" vertical="center"/>
    </xf>
    <xf numFmtId="0" fontId="11" fillId="0" borderId="29" xfId="0" applyFont="1" applyBorder="1"/>
    <xf numFmtId="165" fontId="2" fillId="8" borderId="29" xfId="0" applyNumberFormat="1" applyFont="1" applyFill="1" applyBorder="1" applyAlignment="1">
      <alignment horizontal="center" vertical="center"/>
    </xf>
    <xf numFmtId="165" fontId="2" fillId="8" borderId="44" xfId="0" applyNumberFormat="1" applyFont="1" applyFill="1" applyBorder="1" applyAlignment="1">
      <alignment horizontal="center" vertical="center"/>
    </xf>
    <xf numFmtId="0" fontId="11" fillId="0" borderId="50" xfId="0" applyFont="1" applyBorder="1"/>
    <xf numFmtId="0" fontId="11" fillId="0" borderId="45" xfId="0" applyFont="1" applyBorder="1"/>
    <xf numFmtId="0" fontId="11" fillId="0" borderId="43" xfId="0" applyFont="1" applyBorder="1"/>
    <xf numFmtId="164" fontId="2" fillId="8" borderId="28" xfId="0" applyNumberFormat="1" applyFont="1" applyFill="1" applyBorder="1" applyAlignment="1">
      <alignment horizontal="center" vertical="center"/>
    </xf>
    <xf numFmtId="165" fontId="2" fillId="0" borderId="2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E1000"/>
  <sheetViews>
    <sheetView tabSelected="1" topLeftCell="B1" zoomScale="85" zoomScaleNormal="85" workbookViewId="0">
      <selection activeCell="B4" sqref="B4:BA4"/>
    </sheetView>
  </sheetViews>
  <sheetFormatPr defaultColWidth="14.42578125" defaultRowHeight="15" customHeight="1" x14ac:dyDescent="0.2"/>
  <cols>
    <col min="1" max="1" width="5.140625" customWidth="1"/>
    <col min="2" max="2" width="20.28515625" customWidth="1"/>
    <col min="3" max="3" width="6.28515625" customWidth="1"/>
    <col min="4" max="4" width="7.42578125" customWidth="1"/>
    <col min="5" max="51" width="6.28515625" customWidth="1"/>
    <col min="52" max="52" width="8.85546875" customWidth="1"/>
    <col min="53" max="53" width="11.42578125" customWidth="1"/>
    <col min="54" max="54" width="12.140625" customWidth="1"/>
    <col min="55" max="55" width="10.7109375" customWidth="1"/>
    <col min="56" max="57" width="8.7109375" customWidth="1"/>
  </cols>
  <sheetData>
    <row r="1" spans="1:57" ht="18" customHeight="1" x14ac:dyDescent="0.2">
      <c r="A1" s="1"/>
      <c r="B1" s="2"/>
      <c r="C1" s="3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4"/>
      <c r="AU1" s="2"/>
      <c r="AV1" s="2"/>
      <c r="AW1" s="2"/>
      <c r="AX1" s="2"/>
      <c r="AY1" s="2"/>
      <c r="AZ1" s="2"/>
      <c r="BA1" s="2"/>
      <c r="BB1" s="2"/>
      <c r="BC1" s="249"/>
      <c r="BD1" s="6"/>
      <c r="BE1" s="6"/>
    </row>
    <row r="2" spans="1:57" ht="19.5" customHeight="1" x14ac:dyDescent="0.3">
      <c r="A2" s="7"/>
      <c r="B2" s="256" t="s">
        <v>1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49"/>
      <c r="BC2" s="249"/>
      <c r="BD2" s="6"/>
      <c r="BE2" s="6"/>
    </row>
    <row r="3" spans="1:57" ht="19.5" customHeight="1" x14ac:dyDescent="0.3">
      <c r="A3" s="7"/>
      <c r="B3" s="256" t="s">
        <v>2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49"/>
      <c r="BC3" s="249"/>
      <c r="BD3" s="6"/>
      <c r="BE3" s="6"/>
    </row>
    <row r="4" spans="1:57" ht="19.5" customHeight="1" x14ac:dyDescent="0.3">
      <c r="A4" s="7"/>
      <c r="B4" s="258" t="s">
        <v>50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49"/>
      <c r="BC4" s="249"/>
      <c r="BD4" s="6"/>
      <c r="BE4" s="6"/>
    </row>
    <row r="5" spans="1:57" ht="19.5" customHeight="1" x14ac:dyDescent="0.2">
      <c r="A5" s="7"/>
      <c r="B5" s="9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W5" s="10">
        <f t="shared" ref="AW5:BB5" si="0">AV5+1</f>
        <v>1</v>
      </c>
      <c r="AX5" s="10">
        <f t="shared" si="0"/>
        <v>2</v>
      </c>
      <c r="AY5" s="10">
        <f t="shared" si="0"/>
        <v>3</v>
      </c>
      <c r="AZ5" s="10">
        <f t="shared" si="0"/>
        <v>4</v>
      </c>
      <c r="BA5" s="10">
        <f t="shared" si="0"/>
        <v>5</v>
      </c>
      <c r="BB5" s="10">
        <f t="shared" si="0"/>
        <v>6</v>
      </c>
      <c r="BD5" s="6"/>
      <c r="BE5" s="6"/>
    </row>
    <row r="6" spans="1:57" ht="19.5" customHeight="1" x14ac:dyDescent="0.2">
      <c r="A6" s="7"/>
      <c r="B6" s="11" t="s">
        <v>3</v>
      </c>
      <c r="C6" s="12"/>
      <c r="D6" s="12"/>
      <c r="E6" s="12"/>
      <c r="F6" s="12"/>
      <c r="G6" s="5"/>
      <c r="H6" s="5"/>
      <c r="I6" s="5"/>
      <c r="J6" s="5"/>
      <c r="K6" s="5"/>
      <c r="L6" s="5"/>
      <c r="M6" s="13"/>
      <c r="N6" s="5"/>
      <c r="O6" s="5"/>
      <c r="P6" s="5"/>
      <c r="Q6" s="5"/>
      <c r="R6" s="5"/>
      <c r="S6" s="5"/>
      <c r="T6" s="5"/>
      <c r="U6" s="14"/>
      <c r="V6" s="9"/>
      <c r="W6" s="9"/>
      <c r="X6" s="15"/>
      <c r="Y6" s="15"/>
      <c r="Z6" s="14"/>
      <c r="AD6" s="16">
        <v>1</v>
      </c>
      <c r="AE6" s="16">
        <v>2</v>
      </c>
      <c r="AF6" s="16">
        <v>3</v>
      </c>
      <c r="AG6" s="16">
        <v>4</v>
      </c>
      <c r="AH6" s="16">
        <v>5</v>
      </c>
      <c r="AI6" s="16">
        <v>6</v>
      </c>
      <c r="AJ6" s="16">
        <v>7</v>
      </c>
      <c r="AK6" s="16">
        <v>8</v>
      </c>
      <c r="AL6" s="16">
        <v>9</v>
      </c>
      <c r="AM6" s="16">
        <v>10</v>
      </c>
      <c r="AN6" s="16">
        <v>11</v>
      </c>
      <c r="AO6" s="16">
        <v>12</v>
      </c>
      <c r="AP6" s="16">
        <v>13</v>
      </c>
      <c r="AQ6" s="16">
        <v>14</v>
      </c>
      <c r="AR6" s="16">
        <v>15</v>
      </c>
      <c r="AS6" s="16">
        <v>16</v>
      </c>
      <c r="AT6" s="16">
        <v>17</v>
      </c>
      <c r="AU6" s="16">
        <v>18</v>
      </c>
      <c r="AV6" s="16">
        <v>19</v>
      </c>
      <c r="AW6" s="17"/>
      <c r="AX6" s="18"/>
      <c r="AY6" s="18"/>
      <c r="AZ6" s="18"/>
      <c r="BA6" s="18"/>
      <c r="BB6" s="19"/>
      <c r="BC6" s="5"/>
      <c r="BD6" s="5"/>
      <c r="BE6" s="5"/>
    </row>
    <row r="7" spans="1:57" ht="19.5" customHeight="1" x14ac:dyDescent="0.2">
      <c r="A7" s="7"/>
      <c r="B7" s="20"/>
      <c r="C7" s="21" t="s">
        <v>38</v>
      </c>
      <c r="D7" s="22">
        <f t="shared" ref="D7:F7" si="1">C7+7</f>
        <v>45544</v>
      </c>
      <c r="E7" s="22">
        <f t="shared" si="1"/>
        <v>45551</v>
      </c>
      <c r="F7" s="22">
        <f t="shared" si="1"/>
        <v>45558</v>
      </c>
      <c r="G7" s="23"/>
      <c r="H7" s="22">
        <f t="shared" ref="H7:AC7" si="2">G7+1</f>
        <v>1</v>
      </c>
      <c r="I7" s="22">
        <f t="shared" si="2"/>
        <v>2</v>
      </c>
      <c r="J7" s="22">
        <f t="shared" si="2"/>
        <v>3</v>
      </c>
      <c r="K7" s="22">
        <f t="shared" si="2"/>
        <v>4</v>
      </c>
      <c r="L7" s="22">
        <f t="shared" si="2"/>
        <v>5</v>
      </c>
      <c r="M7" s="22">
        <f t="shared" si="2"/>
        <v>6</v>
      </c>
      <c r="N7" s="22">
        <f t="shared" si="2"/>
        <v>7</v>
      </c>
      <c r="O7" s="22">
        <f t="shared" si="2"/>
        <v>8</v>
      </c>
      <c r="P7" s="22">
        <f t="shared" si="2"/>
        <v>9</v>
      </c>
      <c r="Q7" s="22">
        <f t="shared" si="2"/>
        <v>10</v>
      </c>
      <c r="R7" s="22">
        <f t="shared" si="2"/>
        <v>11</v>
      </c>
      <c r="S7" s="22">
        <f t="shared" si="2"/>
        <v>12</v>
      </c>
      <c r="T7" s="22">
        <f t="shared" si="2"/>
        <v>13</v>
      </c>
      <c r="U7" s="22">
        <f t="shared" si="2"/>
        <v>14</v>
      </c>
      <c r="V7" s="22">
        <f t="shared" si="2"/>
        <v>15</v>
      </c>
      <c r="W7" s="22">
        <f t="shared" si="2"/>
        <v>16</v>
      </c>
      <c r="X7" s="22">
        <f t="shared" si="2"/>
        <v>17</v>
      </c>
      <c r="Y7" s="22">
        <f t="shared" si="2"/>
        <v>18</v>
      </c>
      <c r="Z7" s="22">
        <f t="shared" si="2"/>
        <v>19</v>
      </c>
      <c r="AA7" s="22">
        <f t="shared" si="2"/>
        <v>20</v>
      </c>
      <c r="AB7" s="22">
        <f t="shared" si="2"/>
        <v>21</v>
      </c>
      <c r="AC7" s="22">
        <f t="shared" si="2"/>
        <v>22</v>
      </c>
      <c r="AD7" s="17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5"/>
      <c r="AX7" s="25"/>
      <c r="AY7" s="25"/>
      <c r="AZ7" s="25"/>
      <c r="BA7" s="25"/>
      <c r="BB7" s="26"/>
      <c r="BC7" s="9"/>
      <c r="BD7" s="5"/>
      <c r="BE7" s="5"/>
    </row>
    <row r="8" spans="1:57" ht="19.5" customHeight="1" x14ac:dyDescent="0.2">
      <c r="A8" s="7"/>
      <c r="B8" s="27" t="s">
        <v>4</v>
      </c>
      <c r="C8" s="16">
        <v>1</v>
      </c>
      <c r="D8" s="16">
        <f t="shared" ref="D8:BB8" si="3">C8+1</f>
        <v>2</v>
      </c>
      <c r="E8" s="16">
        <f t="shared" si="3"/>
        <v>3</v>
      </c>
      <c r="F8" s="16">
        <f t="shared" si="3"/>
        <v>4</v>
      </c>
      <c r="G8" s="16">
        <f t="shared" si="3"/>
        <v>5</v>
      </c>
      <c r="H8" s="16">
        <f t="shared" si="3"/>
        <v>6</v>
      </c>
      <c r="I8" s="16">
        <f t="shared" si="3"/>
        <v>7</v>
      </c>
      <c r="J8" s="16">
        <f t="shared" si="3"/>
        <v>8</v>
      </c>
      <c r="K8" s="16">
        <f t="shared" si="3"/>
        <v>9</v>
      </c>
      <c r="L8" s="16">
        <f t="shared" si="3"/>
        <v>10</v>
      </c>
      <c r="M8" s="16">
        <f t="shared" si="3"/>
        <v>11</v>
      </c>
      <c r="N8" s="16">
        <f t="shared" si="3"/>
        <v>12</v>
      </c>
      <c r="O8" s="16">
        <f t="shared" si="3"/>
        <v>13</v>
      </c>
      <c r="P8" s="16">
        <f t="shared" si="3"/>
        <v>14</v>
      </c>
      <c r="Q8" s="16">
        <f t="shared" si="3"/>
        <v>15</v>
      </c>
      <c r="R8" s="16">
        <f t="shared" si="3"/>
        <v>16</v>
      </c>
      <c r="S8" s="16">
        <f t="shared" si="3"/>
        <v>17</v>
      </c>
      <c r="T8" s="16">
        <f t="shared" si="3"/>
        <v>18</v>
      </c>
      <c r="U8" s="16">
        <f t="shared" si="3"/>
        <v>19</v>
      </c>
      <c r="V8" s="16">
        <f t="shared" si="3"/>
        <v>20</v>
      </c>
      <c r="W8" s="16">
        <f t="shared" si="3"/>
        <v>21</v>
      </c>
      <c r="X8" s="16">
        <f t="shared" si="3"/>
        <v>22</v>
      </c>
      <c r="Y8" s="16">
        <f t="shared" si="3"/>
        <v>23</v>
      </c>
      <c r="Z8" s="16">
        <f t="shared" si="3"/>
        <v>24</v>
      </c>
      <c r="AA8" s="16">
        <f t="shared" si="3"/>
        <v>25</v>
      </c>
      <c r="AB8" s="16">
        <f t="shared" si="3"/>
        <v>26</v>
      </c>
      <c r="AC8" s="16">
        <f t="shared" si="3"/>
        <v>27</v>
      </c>
      <c r="AD8" s="16">
        <f t="shared" si="3"/>
        <v>28</v>
      </c>
      <c r="AE8" s="16">
        <f t="shared" si="3"/>
        <v>29</v>
      </c>
      <c r="AF8" s="16">
        <f t="shared" si="3"/>
        <v>30</v>
      </c>
      <c r="AG8" s="16">
        <f t="shared" si="3"/>
        <v>31</v>
      </c>
      <c r="AH8" s="16">
        <f t="shared" si="3"/>
        <v>32</v>
      </c>
      <c r="AI8" s="16">
        <f t="shared" si="3"/>
        <v>33</v>
      </c>
      <c r="AJ8" s="16">
        <f t="shared" si="3"/>
        <v>34</v>
      </c>
      <c r="AK8" s="16">
        <f t="shared" si="3"/>
        <v>35</v>
      </c>
      <c r="AL8" s="16">
        <f t="shared" si="3"/>
        <v>36</v>
      </c>
      <c r="AM8" s="16">
        <f t="shared" si="3"/>
        <v>37</v>
      </c>
      <c r="AN8" s="16">
        <f t="shared" si="3"/>
        <v>38</v>
      </c>
      <c r="AO8" s="16">
        <f t="shared" si="3"/>
        <v>39</v>
      </c>
      <c r="AP8" s="16">
        <f t="shared" si="3"/>
        <v>40</v>
      </c>
      <c r="AQ8" s="16">
        <f t="shared" si="3"/>
        <v>41</v>
      </c>
      <c r="AR8" s="16">
        <f t="shared" si="3"/>
        <v>42</v>
      </c>
      <c r="AS8" s="16">
        <f t="shared" si="3"/>
        <v>43</v>
      </c>
      <c r="AT8" s="16">
        <f t="shared" si="3"/>
        <v>44</v>
      </c>
      <c r="AU8" s="16">
        <f t="shared" si="3"/>
        <v>45</v>
      </c>
      <c r="AV8" s="16">
        <f t="shared" si="3"/>
        <v>46</v>
      </c>
      <c r="AW8" s="16">
        <f t="shared" si="3"/>
        <v>47</v>
      </c>
      <c r="AX8" s="16">
        <f t="shared" si="3"/>
        <v>48</v>
      </c>
      <c r="AY8" s="16">
        <f t="shared" si="3"/>
        <v>49</v>
      </c>
      <c r="AZ8" s="16">
        <f t="shared" si="3"/>
        <v>50</v>
      </c>
      <c r="BA8" s="16">
        <f t="shared" si="3"/>
        <v>51</v>
      </c>
      <c r="BB8" s="16">
        <f t="shared" si="3"/>
        <v>52</v>
      </c>
      <c r="BC8" s="24"/>
      <c r="BD8" s="5"/>
      <c r="BE8" s="5"/>
    </row>
    <row r="9" spans="1:57" ht="19.5" customHeight="1" x14ac:dyDescent="0.2">
      <c r="A9" s="7"/>
      <c r="B9" s="28" t="s">
        <v>5</v>
      </c>
      <c r="C9" s="29">
        <f t="shared" ref="C9:C11" si="4">$C$7+7*(C$8-$C$8)+5</f>
        <v>45542</v>
      </c>
      <c r="D9" s="30">
        <f>$C$7+7*(D$8-$C$8)</f>
        <v>45544</v>
      </c>
      <c r="E9" s="31"/>
      <c r="F9" s="31"/>
      <c r="G9" s="32">
        <f>$D$7+7*(H$8-$D$8)-1</f>
        <v>45571</v>
      </c>
      <c r="H9" s="33">
        <f>$D$7+7*(H$8-$D$8)</f>
        <v>45572</v>
      </c>
      <c r="I9" s="34"/>
      <c r="J9" s="33"/>
      <c r="K9" s="34"/>
      <c r="L9" s="34"/>
      <c r="M9" s="34"/>
      <c r="N9" s="34"/>
      <c r="O9" s="34"/>
      <c r="P9" s="34"/>
      <c r="Q9" s="34"/>
      <c r="R9" s="34"/>
      <c r="S9" s="35"/>
      <c r="T9" s="36"/>
      <c r="U9" s="37"/>
      <c r="V9" s="37">
        <f t="shared" ref="V9:V13" si="5">$D$7+7*(V$8-$D$8)+4</f>
        <v>45674</v>
      </c>
      <c r="W9" s="38">
        <f t="shared" ref="W9:W13" si="6">$D$7+7*(W$8-$D$8)-2</f>
        <v>45675</v>
      </c>
      <c r="X9" s="39"/>
      <c r="Y9" s="39">
        <f t="shared" ref="Y9:Y13" si="7">$D$7+7*(Z$8-$D$8)-1</f>
        <v>45697</v>
      </c>
      <c r="Z9" s="37"/>
      <c r="AA9" s="40">
        <f t="shared" ref="AA9:AA13" si="8">$D$7+7*(AA$8-$D$8)</f>
        <v>45705</v>
      </c>
      <c r="AB9" s="40"/>
      <c r="AC9" s="41">
        <f t="shared" ref="AC9:AC13" si="9">$D$7+7*(AD$8-$D$8)-3</f>
        <v>45723</v>
      </c>
      <c r="AD9" s="35">
        <f t="shared" ref="AD9:AD13" si="10">$C$15+7*(AD$17-$C$17)</f>
        <v>45726</v>
      </c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>
        <f t="shared" ref="AS9:AS13" si="11">$D$7+7*(AT$8-$D$8)-3</f>
        <v>45835</v>
      </c>
      <c r="AT9" s="42">
        <f t="shared" ref="AT9:AT13" si="12">$C$15+7*(AT$17-$C$17)</f>
        <v>45838</v>
      </c>
      <c r="AU9" s="42"/>
      <c r="AV9" s="43">
        <f t="shared" ref="AV9:AV13" si="13">$C$15+7*(AW$17-$C$17)-3</f>
        <v>45856</v>
      </c>
      <c r="AW9" s="44">
        <f t="shared" ref="AW9:AW13" si="14">$C$15+7*(AW$17-$C$17)</f>
        <v>45859</v>
      </c>
      <c r="AX9" s="45"/>
      <c r="AY9" s="45"/>
      <c r="AZ9" s="46"/>
      <c r="BA9" s="46"/>
      <c r="BB9" s="47"/>
      <c r="BC9" s="5"/>
      <c r="BD9" s="6"/>
      <c r="BE9" s="6"/>
    </row>
    <row r="10" spans="1:57" ht="19.5" customHeight="1" x14ac:dyDescent="0.2">
      <c r="A10" s="7"/>
      <c r="B10" s="28" t="s">
        <v>6</v>
      </c>
      <c r="C10" s="48">
        <f t="shared" si="4"/>
        <v>45542</v>
      </c>
      <c r="D10" s="49">
        <f t="shared" ref="D10:D11" si="15">$C$15+7*(D$17-$C$17)</f>
        <v>45544</v>
      </c>
      <c r="E10" s="50"/>
      <c r="F10" s="51"/>
      <c r="G10" s="51"/>
      <c r="H10" s="51">
        <f>$D$7+7*(I$8-$D$8)-3</f>
        <v>45576</v>
      </c>
      <c r="I10" s="52">
        <f>$D$7+7*(I$8-$D$8)</f>
        <v>45579</v>
      </c>
      <c r="J10" s="53"/>
      <c r="K10" s="53"/>
      <c r="L10" s="54">
        <f>$D$7+7*(M$8-$D$8)-1</f>
        <v>45606</v>
      </c>
      <c r="M10" s="51">
        <f>$D$7+7*(N$8-$D$8)-7</f>
        <v>45607</v>
      </c>
      <c r="N10" s="50"/>
      <c r="O10" s="50"/>
      <c r="P10" s="51"/>
      <c r="Q10" s="50"/>
      <c r="R10" s="50"/>
      <c r="S10" s="49"/>
      <c r="T10" s="55"/>
      <c r="U10" s="51"/>
      <c r="V10" s="51">
        <f t="shared" si="5"/>
        <v>45674</v>
      </c>
      <c r="W10" s="56">
        <f t="shared" si="6"/>
        <v>45675</v>
      </c>
      <c r="X10" s="57"/>
      <c r="Y10" s="57">
        <f t="shared" si="7"/>
        <v>45697</v>
      </c>
      <c r="Z10" s="51"/>
      <c r="AA10" s="58">
        <f t="shared" si="8"/>
        <v>45705</v>
      </c>
      <c r="AB10" s="58"/>
      <c r="AC10" s="59">
        <f t="shared" si="9"/>
        <v>45723</v>
      </c>
      <c r="AD10" s="49">
        <f t="shared" si="10"/>
        <v>45726</v>
      </c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>
        <f t="shared" si="11"/>
        <v>45835</v>
      </c>
      <c r="AT10" s="60">
        <f t="shared" si="12"/>
        <v>45838</v>
      </c>
      <c r="AU10" s="60"/>
      <c r="AV10" s="61">
        <f t="shared" si="13"/>
        <v>45856</v>
      </c>
      <c r="AW10" s="62">
        <f t="shared" si="14"/>
        <v>45859</v>
      </c>
      <c r="AX10" s="63"/>
      <c r="AY10" s="63"/>
      <c r="AZ10" s="64"/>
      <c r="BA10" s="64"/>
      <c r="BB10" s="65"/>
      <c r="BC10" s="5"/>
      <c r="BD10" s="6"/>
      <c r="BE10" s="6"/>
    </row>
    <row r="11" spans="1:57" ht="19.5" customHeight="1" x14ac:dyDescent="0.2">
      <c r="A11" s="7"/>
      <c r="B11" s="28" t="s">
        <v>7</v>
      </c>
      <c r="C11" s="48">
        <f t="shared" si="4"/>
        <v>45542</v>
      </c>
      <c r="D11" s="49">
        <f t="shared" si="15"/>
        <v>45544</v>
      </c>
      <c r="E11" s="50"/>
      <c r="F11" s="51"/>
      <c r="G11" s="51"/>
      <c r="H11" s="51"/>
      <c r="I11" s="49"/>
      <c r="J11" s="55"/>
      <c r="K11" s="55"/>
      <c r="L11" s="51"/>
      <c r="M11" s="51">
        <f>$D$7+7*(N$8-$D$8)-3</f>
        <v>45611</v>
      </c>
      <c r="N11" s="52">
        <f>$C$7+7*(N$8-$C$8)</f>
        <v>45614</v>
      </c>
      <c r="O11" s="53"/>
      <c r="P11" s="53"/>
      <c r="Q11" s="54">
        <f>$D$7+7*(R$8-$D$8)-1</f>
        <v>45641</v>
      </c>
      <c r="R11" s="51">
        <f>$D$7+7*(S$8-$D$8)-7</f>
        <v>45642</v>
      </c>
      <c r="S11" s="49"/>
      <c r="T11" s="55"/>
      <c r="U11" s="51"/>
      <c r="V11" s="51">
        <f t="shared" si="5"/>
        <v>45674</v>
      </c>
      <c r="W11" s="56">
        <f t="shared" si="6"/>
        <v>45675</v>
      </c>
      <c r="X11" s="57"/>
      <c r="Y11" s="57">
        <f t="shared" si="7"/>
        <v>45697</v>
      </c>
      <c r="Z11" s="51"/>
      <c r="AA11" s="58">
        <f t="shared" si="8"/>
        <v>45705</v>
      </c>
      <c r="AB11" s="58"/>
      <c r="AC11" s="59">
        <f t="shared" si="9"/>
        <v>45723</v>
      </c>
      <c r="AD11" s="49">
        <f t="shared" si="10"/>
        <v>45726</v>
      </c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>
        <f t="shared" si="11"/>
        <v>45835</v>
      </c>
      <c r="AT11" s="60">
        <f t="shared" si="12"/>
        <v>45838</v>
      </c>
      <c r="AU11" s="60"/>
      <c r="AV11" s="61">
        <f t="shared" si="13"/>
        <v>45856</v>
      </c>
      <c r="AW11" s="62">
        <f t="shared" si="14"/>
        <v>45859</v>
      </c>
      <c r="AX11" s="63"/>
      <c r="AY11" s="63"/>
      <c r="AZ11" s="64"/>
      <c r="BA11" s="64"/>
      <c r="BB11" s="65"/>
      <c r="BC11" s="5"/>
      <c r="BD11" s="6"/>
      <c r="BE11" s="6"/>
    </row>
    <row r="12" spans="1:57" ht="19.5" customHeight="1" x14ac:dyDescent="0.2">
      <c r="A12" s="7"/>
      <c r="B12" s="28" t="s">
        <v>8</v>
      </c>
      <c r="C12" s="66"/>
      <c r="D12" s="67"/>
      <c r="E12" s="68"/>
      <c r="F12" s="68"/>
      <c r="G12" s="69">
        <f>$D$7+7*(H$8-$D$8)-3</f>
        <v>45569</v>
      </c>
      <c r="H12" s="49">
        <f>$D$7+7*(H$8-$D$8)</f>
        <v>45572</v>
      </c>
      <c r="I12" s="51"/>
      <c r="J12" s="51"/>
      <c r="K12" s="51"/>
      <c r="L12" s="51"/>
      <c r="M12" s="50"/>
      <c r="N12" s="50"/>
      <c r="O12" s="50"/>
      <c r="P12" s="49"/>
      <c r="Q12" s="50"/>
      <c r="R12" s="50"/>
      <c r="S12" s="49"/>
      <c r="T12" s="50"/>
      <c r="U12" s="51"/>
      <c r="V12" s="51">
        <f t="shared" si="5"/>
        <v>45674</v>
      </c>
      <c r="W12" s="56">
        <f t="shared" si="6"/>
        <v>45675</v>
      </c>
      <c r="X12" s="57"/>
      <c r="Y12" s="57">
        <f t="shared" si="7"/>
        <v>45697</v>
      </c>
      <c r="Z12" s="51"/>
      <c r="AA12" s="58">
        <f t="shared" si="8"/>
        <v>45705</v>
      </c>
      <c r="AB12" s="58"/>
      <c r="AC12" s="59">
        <f t="shared" si="9"/>
        <v>45723</v>
      </c>
      <c r="AD12" s="49">
        <f t="shared" si="10"/>
        <v>45726</v>
      </c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>
        <f t="shared" si="11"/>
        <v>45835</v>
      </c>
      <c r="AT12" s="60">
        <f t="shared" si="12"/>
        <v>45838</v>
      </c>
      <c r="AU12" s="60"/>
      <c r="AV12" s="61">
        <f t="shared" si="13"/>
        <v>45856</v>
      </c>
      <c r="AW12" s="52">
        <f t="shared" si="14"/>
        <v>45859</v>
      </c>
      <c r="AX12" s="53"/>
      <c r="AY12" s="53"/>
      <c r="AZ12" s="54">
        <f t="shared" ref="AZ12:AZ13" si="16">$C$15+7*(BA$17-$C$17)-3</f>
        <v>45884</v>
      </c>
      <c r="BA12" s="70"/>
      <c r="BB12" s="65"/>
      <c r="BC12" s="5"/>
      <c r="BD12" s="6"/>
      <c r="BE12" s="6"/>
    </row>
    <row r="13" spans="1:57" ht="19.5" customHeight="1" x14ac:dyDescent="0.2">
      <c r="A13" s="7"/>
      <c r="B13" s="28" t="s">
        <v>9</v>
      </c>
      <c r="C13" s="71"/>
      <c r="D13" s="72"/>
      <c r="E13" s="73"/>
      <c r="F13" s="74"/>
      <c r="G13" s="74"/>
      <c r="H13" s="75"/>
      <c r="I13" s="75"/>
      <c r="J13" s="76">
        <f>$D$7+7*(K$8-$D$8)-3</f>
        <v>45590</v>
      </c>
      <c r="K13" s="77">
        <f>$D$7+7*(K$8-$D$8)</f>
        <v>45593</v>
      </c>
      <c r="L13" s="77"/>
      <c r="M13" s="77"/>
      <c r="N13" s="78"/>
      <c r="O13" s="78"/>
      <c r="P13" s="78"/>
      <c r="Q13" s="79"/>
      <c r="R13" s="78"/>
      <c r="S13" s="78"/>
      <c r="T13" s="79"/>
      <c r="U13" s="77"/>
      <c r="V13" s="77">
        <f t="shared" si="5"/>
        <v>45674</v>
      </c>
      <c r="W13" s="80">
        <f t="shared" si="6"/>
        <v>45675</v>
      </c>
      <c r="X13" s="81"/>
      <c r="Y13" s="81">
        <f t="shared" si="7"/>
        <v>45697</v>
      </c>
      <c r="Z13" s="77"/>
      <c r="AA13" s="82">
        <f t="shared" si="8"/>
        <v>45705</v>
      </c>
      <c r="AB13" s="82"/>
      <c r="AC13" s="83">
        <f t="shared" si="9"/>
        <v>45723</v>
      </c>
      <c r="AD13" s="79">
        <f t="shared" si="10"/>
        <v>45726</v>
      </c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>
        <f t="shared" si="11"/>
        <v>45835</v>
      </c>
      <c r="AT13" s="84">
        <f t="shared" si="12"/>
        <v>45838</v>
      </c>
      <c r="AU13" s="84"/>
      <c r="AV13" s="85">
        <f t="shared" si="13"/>
        <v>45856</v>
      </c>
      <c r="AW13" s="86">
        <f t="shared" si="14"/>
        <v>45859</v>
      </c>
      <c r="AX13" s="87"/>
      <c r="AY13" s="87"/>
      <c r="AZ13" s="88">
        <f t="shared" si="16"/>
        <v>45884</v>
      </c>
      <c r="BA13" s="89"/>
      <c r="BB13" s="90"/>
      <c r="BC13" s="5"/>
      <c r="BD13" s="6"/>
      <c r="BE13" s="6"/>
    </row>
    <row r="14" spans="1:57" ht="19.5" customHeight="1" x14ac:dyDescent="0.2">
      <c r="A14" s="7"/>
      <c r="B14" s="91"/>
      <c r="C14" s="5"/>
      <c r="D14" s="5"/>
      <c r="E14" s="5"/>
      <c r="F14" s="91"/>
      <c r="G14" s="91"/>
      <c r="H14" s="5"/>
      <c r="I14" s="5"/>
      <c r="J14" s="5"/>
      <c r="K14" s="5"/>
      <c r="L14" s="5"/>
      <c r="M14" s="13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92"/>
      <c r="AU14" s="5"/>
      <c r="AV14" s="5"/>
      <c r="AW14" s="5"/>
      <c r="AX14" s="5"/>
      <c r="AY14" s="5"/>
      <c r="AZ14" s="5"/>
      <c r="BA14" s="5"/>
      <c r="BB14" s="8"/>
      <c r="BC14" s="5"/>
      <c r="BD14" s="6"/>
      <c r="BE14" s="6"/>
    </row>
    <row r="15" spans="1:57" ht="19.5" customHeight="1" x14ac:dyDescent="0.2">
      <c r="A15" s="7"/>
      <c r="B15" s="93" t="s">
        <v>10</v>
      </c>
      <c r="C15" s="94" t="str">
        <f>C7</f>
        <v>02/09/2024</v>
      </c>
      <c r="D15" s="5"/>
      <c r="E15" s="5"/>
      <c r="F15" s="14"/>
      <c r="G15" s="5"/>
      <c r="H15" s="5"/>
      <c r="I15" s="5"/>
      <c r="J15" s="5"/>
      <c r="K15" s="5"/>
      <c r="L15" s="5"/>
      <c r="M15" s="13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95"/>
      <c r="AU15" s="95"/>
      <c r="AW15" s="96">
        <f t="shared" ref="AW15:BB15" si="17">AV15+1</f>
        <v>1</v>
      </c>
      <c r="AX15" s="96">
        <f t="shared" si="17"/>
        <v>2</v>
      </c>
      <c r="AY15" s="97">
        <f t="shared" si="17"/>
        <v>3</v>
      </c>
      <c r="AZ15" s="97">
        <f t="shared" si="17"/>
        <v>4</v>
      </c>
      <c r="BA15" s="97">
        <f t="shared" si="17"/>
        <v>5</v>
      </c>
      <c r="BB15" s="97">
        <f t="shared" si="17"/>
        <v>6</v>
      </c>
      <c r="BD15" s="6"/>
      <c r="BE15" s="6"/>
    </row>
    <row r="16" spans="1:57" ht="19.5" customHeight="1" x14ac:dyDescent="0.2">
      <c r="A16" s="7"/>
      <c r="B16" s="6"/>
      <c r="C16" s="98"/>
      <c r="D16" s="5"/>
      <c r="E16" s="5"/>
      <c r="F16" s="14"/>
      <c r="G16" s="5"/>
      <c r="H16" s="5"/>
      <c r="I16" s="5"/>
      <c r="J16" s="5"/>
      <c r="K16" s="5"/>
      <c r="L16" s="5"/>
      <c r="M16" s="13"/>
      <c r="N16" s="5"/>
      <c r="O16" s="5"/>
      <c r="P16" s="5"/>
      <c r="Q16" s="5"/>
      <c r="R16" s="5"/>
      <c r="S16" s="5"/>
      <c r="T16" s="91"/>
      <c r="U16" s="99"/>
      <c r="V16" s="28">
        <f t="shared" ref="V16:AV16" si="18">U16+1</f>
        <v>1</v>
      </c>
      <c r="W16" s="28">
        <f t="shared" si="18"/>
        <v>2</v>
      </c>
      <c r="X16" s="28">
        <f t="shared" si="18"/>
        <v>3</v>
      </c>
      <c r="Y16" s="28">
        <f t="shared" si="18"/>
        <v>4</v>
      </c>
      <c r="Z16" s="28">
        <f t="shared" si="18"/>
        <v>5</v>
      </c>
      <c r="AA16" s="28">
        <f t="shared" si="18"/>
        <v>6</v>
      </c>
      <c r="AB16" s="28">
        <f t="shared" si="18"/>
        <v>7</v>
      </c>
      <c r="AC16" s="28">
        <f t="shared" si="18"/>
        <v>8</v>
      </c>
      <c r="AD16" s="28">
        <f t="shared" si="18"/>
        <v>9</v>
      </c>
      <c r="AE16" s="28">
        <f t="shared" si="18"/>
        <v>10</v>
      </c>
      <c r="AF16" s="28">
        <f t="shared" si="18"/>
        <v>11</v>
      </c>
      <c r="AG16" s="28">
        <f t="shared" si="18"/>
        <v>12</v>
      </c>
      <c r="AH16" s="28">
        <f t="shared" si="18"/>
        <v>13</v>
      </c>
      <c r="AI16" s="28">
        <f t="shared" si="18"/>
        <v>14</v>
      </c>
      <c r="AJ16" s="28">
        <f t="shared" si="18"/>
        <v>15</v>
      </c>
      <c r="AK16" s="28">
        <f t="shared" si="18"/>
        <v>16</v>
      </c>
      <c r="AL16" s="28">
        <f t="shared" si="18"/>
        <v>17</v>
      </c>
      <c r="AM16" s="28">
        <f t="shared" si="18"/>
        <v>18</v>
      </c>
      <c r="AN16" s="28">
        <f t="shared" si="18"/>
        <v>19</v>
      </c>
      <c r="AO16" s="28">
        <f t="shared" si="18"/>
        <v>20</v>
      </c>
      <c r="AP16" s="28">
        <f t="shared" si="18"/>
        <v>21</v>
      </c>
      <c r="AQ16" s="28">
        <f t="shared" si="18"/>
        <v>22</v>
      </c>
      <c r="AR16" s="28">
        <f t="shared" si="18"/>
        <v>23</v>
      </c>
      <c r="AS16" s="28">
        <f t="shared" si="18"/>
        <v>24</v>
      </c>
      <c r="AT16" s="28">
        <f t="shared" si="18"/>
        <v>25</v>
      </c>
      <c r="AU16" s="28">
        <f t="shared" si="18"/>
        <v>26</v>
      </c>
      <c r="AV16" s="28">
        <f t="shared" si="18"/>
        <v>27</v>
      </c>
      <c r="AW16" s="100"/>
      <c r="AX16" s="100"/>
      <c r="AY16" s="100"/>
      <c r="AZ16" s="100"/>
      <c r="BA16" s="100"/>
      <c r="BB16" s="101"/>
      <c r="BC16" s="5"/>
      <c r="BD16" s="6"/>
      <c r="BE16" s="6"/>
    </row>
    <row r="17" spans="1:57" ht="19.5" customHeight="1" x14ac:dyDescent="0.2">
      <c r="A17" s="7"/>
      <c r="B17" s="102" t="s">
        <v>11</v>
      </c>
      <c r="C17" s="16">
        <v>1</v>
      </c>
      <c r="D17" s="16">
        <f t="shared" ref="D17:BB17" si="19">C17+1</f>
        <v>2</v>
      </c>
      <c r="E17" s="16">
        <f t="shared" si="19"/>
        <v>3</v>
      </c>
      <c r="F17" s="16">
        <f t="shared" si="19"/>
        <v>4</v>
      </c>
      <c r="G17" s="16">
        <f t="shared" si="19"/>
        <v>5</v>
      </c>
      <c r="H17" s="16">
        <f t="shared" si="19"/>
        <v>6</v>
      </c>
      <c r="I17" s="16">
        <f t="shared" si="19"/>
        <v>7</v>
      </c>
      <c r="J17" s="16">
        <f t="shared" si="19"/>
        <v>8</v>
      </c>
      <c r="K17" s="16">
        <f t="shared" si="19"/>
        <v>9</v>
      </c>
      <c r="L17" s="16">
        <f t="shared" si="19"/>
        <v>10</v>
      </c>
      <c r="M17" s="16">
        <f t="shared" si="19"/>
        <v>11</v>
      </c>
      <c r="N17" s="16">
        <f t="shared" si="19"/>
        <v>12</v>
      </c>
      <c r="O17" s="16">
        <f t="shared" si="19"/>
        <v>13</v>
      </c>
      <c r="P17" s="16">
        <f t="shared" si="19"/>
        <v>14</v>
      </c>
      <c r="Q17" s="16">
        <f t="shared" si="19"/>
        <v>15</v>
      </c>
      <c r="R17" s="16">
        <f t="shared" si="19"/>
        <v>16</v>
      </c>
      <c r="S17" s="16">
        <f t="shared" si="19"/>
        <v>17</v>
      </c>
      <c r="T17" s="16">
        <f t="shared" si="19"/>
        <v>18</v>
      </c>
      <c r="U17" s="16">
        <f t="shared" si="19"/>
        <v>19</v>
      </c>
      <c r="V17" s="16">
        <f t="shared" si="19"/>
        <v>20</v>
      </c>
      <c r="W17" s="16">
        <f t="shared" si="19"/>
        <v>21</v>
      </c>
      <c r="X17" s="16">
        <f t="shared" si="19"/>
        <v>22</v>
      </c>
      <c r="Y17" s="16">
        <f t="shared" si="19"/>
        <v>23</v>
      </c>
      <c r="Z17" s="16">
        <f t="shared" si="19"/>
        <v>24</v>
      </c>
      <c r="AA17" s="16">
        <f t="shared" si="19"/>
        <v>25</v>
      </c>
      <c r="AB17" s="16">
        <f t="shared" si="19"/>
        <v>26</v>
      </c>
      <c r="AC17" s="16">
        <f t="shared" si="19"/>
        <v>27</v>
      </c>
      <c r="AD17" s="16">
        <f t="shared" si="19"/>
        <v>28</v>
      </c>
      <c r="AE17" s="16">
        <f t="shared" si="19"/>
        <v>29</v>
      </c>
      <c r="AF17" s="16">
        <f t="shared" si="19"/>
        <v>30</v>
      </c>
      <c r="AG17" s="16">
        <f t="shared" si="19"/>
        <v>31</v>
      </c>
      <c r="AH17" s="16">
        <f t="shared" si="19"/>
        <v>32</v>
      </c>
      <c r="AI17" s="16">
        <f t="shared" si="19"/>
        <v>33</v>
      </c>
      <c r="AJ17" s="16">
        <f t="shared" si="19"/>
        <v>34</v>
      </c>
      <c r="AK17" s="16">
        <f t="shared" si="19"/>
        <v>35</v>
      </c>
      <c r="AL17" s="16">
        <f t="shared" si="19"/>
        <v>36</v>
      </c>
      <c r="AM17" s="16">
        <f t="shared" si="19"/>
        <v>37</v>
      </c>
      <c r="AN17" s="16">
        <f t="shared" si="19"/>
        <v>38</v>
      </c>
      <c r="AO17" s="16">
        <f t="shared" si="19"/>
        <v>39</v>
      </c>
      <c r="AP17" s="16">
        <f t="shared" si="19"/>
        <v>40</v>
      </c>
      <c r="AQ17" s="16">
        <f t="shared" si="19"/>
        <v>41</v>
      </c>
      <c r="AR17" s="16">
        <f t="shared" si="19"/>
        <v>42</v>
      </c>
      <c r="AS17" s="16">
        <f t="shared" si="19"/>
        <v>43</v>
      </c>
      <c r="AT17" s="16">
        <f t="shared" si="19"/>
        <v>44</v>
      </c>
      <c r="AU17" s="16">
        <f t="shared" si="19"/>
        <v>45</v>
      </c>
      <c r="AV17" s="16">
        <f t="shared" si="19"/>
        <v>46</v>
      </c>
      <c r="AW17" s="16">
        <f t="shared" si="19"/>
        <v>47</v>
      </c>
      <c r="AX17" s="16">
        <f t="shared" si="19"/>
        <v>48</v>
      </c>
      <c r="AY17" s="16">
        <f t="shared" si="19"/>
        <v>49</v>
      </c>
      <c r="AZ17" s="16">
        <f t="shared" si="19"/>
        <v>50</v>
      </c>
      <c r="BA17" s="16">
        <f t="shared" si="19"/>
        <v>51</v>
      </c>
      <c r="BB17" s="16">
        <f t="shared" si="19"/>
        <v>52</v>
      </c>
      <c r="BC17" s="9"/>
      <c r="BD17" s="9"/>
      <c r="BE17" s="9"/>
    </row>
    <row r="18" spans="1:57" ht="19.5" customHeight="1" x14ac:dyDescent="0.2">
      <c r="A18" s="7"/>
      <c r="B18" s="116" t="str">
        <f>$B$15&amp;" ĐHSP"</f>
        <v>K64 ĐHSP</v>
      </c>
      <c r="C18" s="117">
        <f t="shared" ref="C18:C29" si="20">$C$15+7*(C$17-$C$17)</f>
        <v>45537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51"/>
      <c r="Q18" s="51"/>
      <c r="R18" s="51">
        <f t="shared" ref="R18:R29" si="21">$C$15+7*(S$17-$C$17)-3</f>
        <v>45646</v>
      </c>
      <c r="S18" s="60">
        <f t="shared" ref="S18:S29" si="22">$C$15+7*(S$17-$C$17)</f>
        <v>45649</v>
      </c>
      <c r="T18" s="119"/>
      <c r="U18" s="120">
        <f t="shared" ref="U18:U29" si="23">$C$15+7*(V$17-$C$17)-3</f>
        <v>45667</v>
      </c>
      <c r="V18" s="49">
        <f t="shared" ref="V18:V29" si="24">$C$15+7*(V$17-$C$17)</f>
        <v>45670</v>
      </c>
      <c r="W18" s="56">
        <f t="shared" ref="W18:W29" si="25">$D$7+7*(W$8-$D$8)-2</f>
        <v>45675</v>
      </c>
      <c r="X18" s="57"/>
      <c r="Y18" s="57">
        <f t="shared" ref="Y18:Y29" si="26">$D$7+7*(Z$8-$D$8)-1</f>
        <v>45697</v>
      </c>
      <c r="Z18" s="121">
        <f t="shared" ref="Z18:Z29" si="27">$C$15+7*(Z$17-$C$17)</f>
        <v>45698</v>
      </c>
      <c r="AA18" s="121"/>
      <c r="AB18" s="49"/>
      <c r="AC18" s="118"/>
      <c r="AD18" s="118"/>
      <c r="AE18" s="118"/>
      <c r="AF18" s="118"/>
      <c r="AG18" s="118"/>
      <c r="AH18" s="118"/>
      <c r="AI18" s="118"/>
      <c r="AJ18" s="118"/>
      <c r="AK18" s="118"/>
      <c r="AL18" s="122"/>
      <c r="AM18" s="122"/>
      <c r="AN18" s="122">
        <f t="shared" ref="AN18:AN29" si="28">$C$15+7*(AO$17-$C$17)-3</f>
        <v>45800</v>
      </c>
      <c r="AO18" s="60">
        <f t="shared" ref="AO18:AO29" si="29">$C$15+7*(AO$17-$C$17)</f>
        <v>45803</v>
      </c>
      <c r="AP18" s="60"/>
      <c r="AQ18" s="61">
        <f t="shared" ref="AQ18:AQ29" si="30">$C$15+7*(AR$17-$C$17)-3</f>
        <v>45821</v>
      </c>
      <c r="AR18" s="123"/>
      <c r="AS18" s="124"/>
      <c r="AT18" s="125"/>
      <c r="AU18" s="126"/>
      <c r="AV18" s="127">
        <f t="shared" ref="AV18:AV30" si="31">$C$15+7*(AV$17-$C$17)</f>
        <v>45852</v>
      </c>
      <c r="AW18" s="128"/>
      <c r="AX18" s="129"/>
      <c r="AY18" s="128"/>
      <c r="AZ18" s="128">
        <f t="shared" ref="AZ18:AZ29" si="32">$C$15+7*(BA$17-$C$17)-3</f>
        <v>45884</v>
      </c>
      <c r="BA18" s="130" t="str">
        <f t="shared" ref="BA18:BA29" si="33">DAY(AZ18+3)&amp;"/"&amp;MONTH(AZ18+3)&amp;" - "&amp;DAY(AZ18+7)&amp;"/"&amp;MONTH(AZ18+7)</f>
        <v>18/8 - 22/8</v>
      </c>
      <c r="BB18" s="65"/>
      <c r="BC18" s="91"/>
      <c r="BD18" s="91"/>
      <c r="BE18" s="91"/>
    </row>
    <row r="19" spans="1:57" ht="19.5" customHeight="1" x14ac:dyDescent="0.2">
      <c r="A19" s="7"/>
      <c r="B19" s="103" t="str">
        <f>$B$15&amp;" ĐH QTKD"</f>
        <v>K64 ĐH QTKD</v>
      </c>
      <c r="C19" s="117">
        <f t="shared" si="20"/>
        <v>45537</v>
      </c>
      <c r="D19" s="50"/>
      <c r="E19" s="50"/>
      <c r="F19" s="118"/>
      <c r="G19" s="50"/>
      <c r="H19" s="50"/>
      <c r="I19" s="50"/>
      <c r="J19" s="50"/>
      <c r="K19" s="50"/>
      <c r="L19" s="50"/>
      <c r="M19" s="50"/>
      <c r="N19" s="50"/>
      <c r="O19" s="118"/>
      <c r="P19" s="118"/>
      <c r="Q19" s="51"/>
      <c r="R19" s="51">
        <f t="shared" si="21"/>
        <v>45646</v>
      </c>
      <c r="S19" s="60">
        <f t="shared" si="22"/>
        <v>45649</v>
      </c>
      <c r="T19" s="119"/>
      <c r="U19" s="120">
        <f t="shared" si="23"/>
        <v>45667</v>
      </c>
      <c r="V19" s="49">
        <f t="shared" si="24"/>
        <v>45670</v>
      </c>
      <c r="W19" s="56">
        <f t="shared" si="25"/>
        <v>45675</v>
      </c>
      <c r="X19" s="57"/>
      <c r="Y19" s="57">
        <f t="shared" si="26"/>
        <v>45697</v>
      </c>
      <c r="Z19" s="121">
        <f t="shared" si="27"/>
        <v>45698</v>
      </c>
      <c r="AA19" s="121"/>
      <c r="AB19" s="49"/>
      <c r="AC19" s="50"/>
      <c r="AD19" s="50"/>
      <c r="AE19" s="50"/>
      <c r="AF19" s="50"/>
      <c r="AG19" s="50"/>
      <c r="AH19" s="50"/>
      <c r="AI19" s="50"/>
      <c r="AJ19" s="122"/>
      <c r="AK19" s="121"/>
      <c r="AL19" s="122"/>
      <c r="AM19" s="122"/>
      <c r="AN19" s="122">
        <f t="shared" si="28"/>
        <v>45800</v>
      </c>
      <c r="AO19" s="60">
        <f t="shared" si="29"/>
        <v>45803</v>
      </c>
      <c r="AP19" s="60"/>
      <c r="AQ19" s="61">
        <f t="shared" si="30"/>
        <v>45821</v>
      </c>
      <c r="AR19" s="131"/>
      <c r="AS19" s="124"/>
      <c r="AT19" s="124"/>
      <c r="AU19" s="126"/>
      <c r="AV19" s="127">
        <f t="shared" si="31"/>
        <v>45852</v>
      </c>
      <c r="AW19" s="128"/>
      <c r="AX19" s="129"/>
      <c r="AY19" s="128"/>
      <c r="AZ19" s="128">
        <f t="shared" si="32"/>
        <v>45884</v>
      </c>
      <c r="BA19" s="130" t="str">
        <f t="shared" si="33"/>
        <v>18/8 - 22/8</v>
      </c>
      <c r="BB19" s="65"/>
      <c r="BC19" s="5"/>
      <c r="BD19" s="5"/>
      <c r="BE19" s="5"/>
    </row>
    <row r="20" spans="1:57" ht="19.5" customHeight="1" x14ac:dyDescent="0.2">
      <c r="A20" s="7"/>
      <c r="B20" s="103" t="str">
        <f>$B$15&amp;" ĐH Kế toán"</f>
        <v>K64 ĐH Kế toán</v>
      </c>
      <c r="C20" s="117">
        <f t="shared" si="20"/>
        <v>45537</v>
      </c>
      <c r="D20" s="50"/>
      <c r="E20" s="50"/>
      <c r="F20" s="118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1"/>
      <c r="R20" s="51">
        <f t="shared" ref="R20" si="34">$C$15+7*(S$17-$C$17)-3</f>
        <v>45646</v>
      </c>
      <c r="S20" s="60">
        <f t="shared" si="22"/>
        <v>45649</v>
      </c>
      <c r="T20" s="119"/>
      <c r="U20" s="120">
        <f t="shared" si="23"/>
        <v>45667</v>
      </c>
      <c r="V20" s="49">
        <f t="shared" si="24"/>
        <v>45670</v>
      </c>
      <c r="W20" s="56">
        <f t="shared" si="25"/>
        <v>45675</v>
      </c>
      <c r="X20" s="57"/>
      <c r="Y20" s="57">
        <f t="shared" si="26"/>
        <v>45697</v>
      </c>
      <c r="Z20" s="121">
        <f t="shared" si="27"/>
        <v>45698</v>
      </c>
      <c r="AA20" s="121"/>
      <c r="AB20" s="49"/>
      <c r="AC20" s="118"/>
      <c r="AD20" s="118"/>
      <c r="AE20" s="118"/>
      <c r="AF20" s="118"/>
      <c r="AG20" s="118"/>
      <c r="AH20" s="118"/>
      <c r="AI20" s="118"/>
      <c r="AJ20" s="122"/>
      <c r="AK20" s="121"/>
      <c r="AL20" s="122"/>
      <c r="AM20" s="122"/>
      <c r="AN20" s="122">
        <f t="shared" si="28"/>
        <v>45800</v>
      </c>
      <c r="AO20" s="60">
        <f t="shared" si="29"/>
        <v>45803</v>
      </c>
      <c r="AP20" s="60"/>
      <c r="AQ20" s="61">
        <f t="shared" si="30"/>
        <v>45821</v>
      </c>
      <c r="AR20" s="137">
        <f>$C$15+7*(AR$17-$C$17)</f>
        <v>45824</v>
      </c>
      <c r="AS20" s="247" t="s">
        <v>41</v>
      </c>
      <c r="AT20" s="133">
        <f>$C$15+7*(AU$17-$C$17)-3</f>
        <v>45842</v>
      </c>
      <c r="AU20" s="126"/>
      <c r="AV20" s="127">
        <f t="shared" si="31"/>
        <v>45852</v>
      </c>
      <c r="AW20" s="128"/>
      <c r="AX20" s="129"/>
      <c r="AY20" s="128"/>
      <c r="AZ20" s="128">
        <f t="shared" si="32"/>
        <v>45884</v>
      </c>
      <c r="BA20" s="130" t="str">
        <f t="shared" si="33"/>
        <v>18/8 - 22/8</v>
      </c>
      <c r="BB20" s="65"/>
      <c r="BC20" s="91"/>
      <c r="BD20" s="91"/>
      <c r="BE20" s="91"/>
    </row>
    <row r="21" spans="1:57" ht="19.5" customHeight="1" x14ac:dyDescent="0.2">
      <c r="A21" s="7"/>
      <c r="B21" s="103" t="str">
        <f>$B$15&amp;" ĐH TCNH"</f>
        <v>K64 ĐH TCNH</v>
      </c>
      <c r="C21" s="117">
        <f t="shared" si="20"/>
        <v>45537</v>
      </c>
      <c r="D21" s="50"/>
      <c r="E21" s="50"/>
      <c r="F21" s="118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1"/>
      <c r="R21" s="51">
        <f t="shared" si="21"/>
        <v>45646</v>
      </c>
      <c r="S21" s="60">
        <f t="shared" si="22"/>
        <v>45649</v>
      </c>
      <c r="T21" s="119"/>
      <c r="U21" s="120">
        <f t="shared" si="23"/>
        <v>45667</v>
      </c>
      <c r="V21" s="49">
        <f t="shared" si="24"/>
        <v>45670</v>
      </c>
      <c r="W21" s="56">
        <f t="shared" si="25"/>
        <v>45675</v>
      </c>
      <c r="X21" s="57"/>
      <c r="Y21" s="57">
        <f t="shared" si="26"/>
        <v>45697</v>
      </c>
      <c r="Z21" s="121">
        <f t="shared" si="27"/>
        <v>45698</v>
      </c>
      <c r="AA21" s="121"/>
      <c r="AB21" s="49"/>
      <c r="AC21" s="118"/>
      <c r="AD21" s="118"/>
      <c r="AE21" s="118"/>
      <c r="AF21" s="51"/>
      <c r="AG21" s="135"/>
      <c r="AH21" s="118"/>
      <c r="AI21" s="118"/>
      <c r="AJ21" s="49"/>
      <c r="AK21" s="51"/>
      <c r="AL21" s="122"/>
      <c r="AM21" s="122"/>
      <c r="AN21" s="122">
        <f t="shared" si="28"/>
        <v>45800</v>
      </c>
      <c r="AO21" s="60">
        <f t="shared" si="29"/>
        <v>45803</v>
      </c>
      <c r="AP21" s="60"/>
      <c r="AQ21" s="61">
        <f t="shared" si="30"/>
        <v>45821</v>
      </c>
      <c r="AR21" s="124"/>
      <c r="AS21" s="134"/>
      <c r="AT21" s="124"/>
      <c r="AU21" s="126"/>
      <c r="AV21" s="127">
        <f t="shared" si="31"/>
        <v>45852</v>
      </c>
      <c r="AW21" s="128"/>
      <c r="AX21" s="129"/>
      <c r="AY21" s="128"/>
      <c r="AZ21" s="128">
        <f t="shared" si="32"/>
        <v>45884</v>
      </c>
      <c r="BA21" s="130" t="str">
        <f t="shared" si="33"/>
        <v>18/8 - 22/8</v>
      </c>
      <c r="BB21" s="65"/>
      <c r="BC21" s="91"/>
      <c r="BD21" s="5"/>
      <c r="BE21" s="5"/>
    </row>
    <row r="22" spans="1:57" ht="19.5" customHeight="1" x14ac:dyDescent="0.2">
      <c r="A22" s="7"/>
      <c r="B22" s="136" t="str">
        <f>$B$15&amp;" QT DL&amp;LH"</f>
        <v>K64 QT DL&amp;LH</v>
      </c>
      <c r="C22" s="117">
        <f t="shared" si="20"/>
        <v>45537</v>
      </c>
      <c r="D22" s="50"/>
      <c r="E22" s="50"/>
      <c r="F22" s="118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1"/>
      <c r="R22" s="51">
        <f t="shared" si="21"/>
        <v>45646</v>
      </c>
      <c r="S22" s="60">
        <f t="shared" si="22"/>
        <v>45649</v>
      </c>
      <c r="T22" s="119"/>
      <c r="U22" s="120">
        <f t="shared" si="23"/>
        <v>45667</v>
      </c>
      <c r="V22" s="49">
        <f t="shared" si="24"/>
        <v>45670</v>
      </c>
      <c r="W22" s="56">
        <f t="shared" si="25"/>
        <v>45675</v>
      </c>
      <c r="X22" s="57"/>
      <c r="Y22" s="57">
        <f t="shared" si="26"/>
        <v>45697</v>
      </c>
      <c r="Z22" s="121">
        <f t="shared" si="27"/>
        <v>45698</v>
      </c>
      <c r="AA22" s="121"/>
      <c r="AB22" s="49"/>
      <c r="AC22" s="50"/>
      <c r="AD22" s="50"/>
      <c r="AE22" s="50"/>
      <c r="AF22" s="50"/>
      <c r="AG22" s="50"/>
      <c r="AH22" s="50"/>
      <c r="AI22" s="50"/>
      <c r="AJ22" s="122"/>
      <c r="AK22" s="121"/>
      <c r="AL22" s="122"/>
      <c r="AM22" s="122"/>
      <c r="AN22" s="122">
        <f t="shared" si="28"/>
        <v>45800</v>
      </c>
      <c r="AO22" s="60">
        <f t="shared" si="29"/>
        <v>45803</v>
      </c>
      <c r="AP22" s="60"/>
      <c r="AQ22" s="61">
        <f t="shared" si="30"/>
        <v>45821</v>
      </c>
      <c r="AR22" s="132">
        <f>$C$15+7*(AR$17-$C$17)</f>
        <v>45824</v>
      </c>
      <c r="AS22" s="133">
        <f>$C$15+7*(AT$17-$C$17)-1</f>
        <v>45837</v>
      </c>
      <c r="AT22" s="124"/>
      <c r="AU22" s="126"/>
      <c r="AV22" s="127">
        <f t="shared" si="31"/>
        <v>45852</v>
      </c>
      <c r="AW22" s="128"/>
      <c r="AX22" s="129"/>
      <c r="AY22" s="128"/>
      <c r="AZ22" s="128">
        <f t="shared" si="32"/>
        <v>45884</v>
      </c>
      <c r="BA22" s="130" t="str">
        <f t="shared" si="33"/>
        <v>18/8 - 22/8</v>
      </c>
      <c r="BB22" s="65"/>
      <c r="BC22" s="5"/>
      <c r="BD22" s="5"/>
      <c r="BE22" s="5"/>
    </row>
    <row r="23" spans="1:57" ht="19.5" customHeight="1" x14ac:dyDescent="0.2">
      <c r="A23" s="7"/>
      <c r="B23" s="136" t="str">
        <f>$B$15&amp;" ĐH CNTT"</f>
        <v>K64 ĐH CNTT</v>
      </c>
      <c r="C23" s="117">
        <f t="shared" si="20"/>
        <v>45537</v>
      </c>
      <c r="D23" s="50"/>
      <c r="E23" s="50"/>
      <c r="F23" s="118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1"/>
      <c r="R23" s="51">
        <f t="shared" si="21"/>
        <v>45646</v>
      </c>
      <c r="S23" s="60">
        <f t="shared" si="22"/>
        <v>45649</v>
      </c>
      <c r="T23" s="59"/>
      <c r="U23" s="120">
        <f t="shared" si="23"/>
        <v>45667</v>
      </c>
      <c r="V23" s="49">
        <f t="shared" si="24"/>
        <v>45670</v>
      </c>
      <c r="W23" s="56">
        <f t="shared" si="25"/>
        <v>45675</v>
      </c>
      <c r="X23" s="57"/>
      <c r="Y23" s="57">
        <f t="shared" si="26"/>
        <v>45697</v>
      </c>
      <c r="Z23" s="121">
        <f t="shared" si="27"/>
        <v>45698</v>
      </c>
      <c r="AA23" s="121"/>
      <c r="AB23" s="49"/>
      <c r="AC23" s="50"/>
      <c r="AD23" s="50"/>
      <c r="AE23" s="50"/>
      <c r="AF23" s="50"/>
      <c r="AG23" s="50"/>
      <c r="AH23" s="50"/>
      <c r="AI23" s="50"/>
      <c r="AJ23" s="122"/>
      <c r="AK23" s="121"/>
      <c r="AL23" s="122"/>
      <c r="AM23" s="122"/>
      <c r="AN23" s="122">
        <f t="shared" si="28"/>
        <v>45800</v>
      </c>
      <c r="AO23" s="60">
        <f t="shared" si="29"/>
        <v>45803</v>
      </c>
      <c r="AP23" s="60"/>
      <c r="AQ23" s="61">
        <f t="shared" si="30"/>
        <v>45821</v>
      </c>
      <c r="AR23" s="124"/>
      <c r="AS23" s="134"/>
      <c r="AT23" s="123"/>
      <c r="AU23" s="126"/>
      <c r="AV23" s="127">
        <f t="shared" si="31"/>
        <v>45852</v>
      </c>
      <c r="AW23" s="128"/>
      <c r="AX23" s="129"/>
      <c r="AY23" s="128"/>
      <c r="AZ23" s="128">
        <f t="shared" si="32"/>
        <v>45884</v>
      </c>
      <c r="BA23" s="130" t="str">
        <f t="shared" si="33"/>
        <v>18/8 - 22/8</v>
      </c>
      <c r="BB23" s="65"/>
      <c r="BC23" s="5"/>
      <c r="BD23" s="5"/>
      <c r="BE23" s="5"/>
    </row>
    <row r="24" spans="1:57" ht="19.5" customHeight="1" x14ac:dyDescent="0.2">
      <c r="A24" s="7"/>
      <c r="B24" s="103" t="str">
        <f>$B$15&amp;" ĐH Chăn nuôi"</f>
        <v>K64 ĐH Chăn nuôi</v>
      </c>
      <c r="C24" s="117">
        <f t="shared" si="20"/>
        <v>45537</v>
      </c>
      <c r="D24" s="50"/>
      <c r="E24" s="50"/>
      <c r="F24" s="118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1"/>
      <c r="R24" s="51">
        <f t="shared" si="21"/>
        <v>45646</v>
      </c>
      <c r="S24" s="60">
        <f t="shared" si="22"/>
        <v>45649</v>
      </c>
      <c r="T24" s="59"/>
      <c r="U24" s="120">
        <f t="shared" si="23"/>
        <v>45667</v>
      </c>
      <c r="V24" s="49">
        <f t="shared" si="24"/>
        <v>45670</v>
      </c>
      <c r="W24" s="56">
        <f t="shared" si="25"/>
        <v>45675</v>
      </c>
      <c r="X24" s="57"/>
      <c r="Y24" s="57">
        <f t="shared" si="26"/>
        <v>45697</v>
      </c>
      <c r="Z24" s="121">
        <f t="shared" si="27"/>
        <v>45698</v>
      </c>
      <c r="AA24" s="121"/>
      <c r="AB24" s="49"/>
      <c r="AC24" s="50"/>
      <c r="AD24" s="50"/>
      <c r="AE24" s="50"/>
      <c r="AF24" s="50"/>
      <c r="AG24" s="50"/>
      <c r="AH24" s="50"/>
      <c r="AI24" s="50"/>
      <c r="AJ24" s="121"/>
      <c r="AK24" s="121"/>
      <c r="AL24" s="122"/>
      <c r="AM24" s="122"/>
      <c r="AN24" s="122">
        <f t="shared" si="28"/>
        <v>45800</v>
      </c>
      <c r="AO24" s="60">
        <f t="shared" si="29"/>
        <v>45803</v>
      </c>
      <c r="AP24" s="60"/>
      <c r="AQ24" s="61">
        <f t="shared" si="30"/>
        <v>45821</v>
      </c>
      <c r="AR24" s="131"/>
      <c r="AS24" s="124"/>
      <c r="AT24" s="123"/>
      <c r="AU24" s="126"/>
      <c r="AV24" s="127">
        <f t="shared" si="31"/>
        <v>45852</v>
      </c>
      <c r="AW24" s="128"/>
      <c r="AX24" s="129"/>
      <c r="AY24" s="128"/>
      <c r="AZ24" s="128">
        <f t="shared" si="32"/>
        <v>45884</v>
      </c>
      <c r="BA24" s="130" t="str">
        <f t="shared" si="33"/>
        <v>18/8 - 22/8</v>
      </c>
      <c r="BB24" s="65"/>
      <c r="BC24" s="5"/>
      <c r="BD24" s="5"/>
      <c r="BE24" s="5"/>
    </row>
    <row r="25" spans="1:57" ht="19.5" customHeight="1" x14ac:dyDescent="0.2">
      <c r="A25" s="7"/>
      <c r="B25" s="103" t="str">
        <f>$B$15&amp;" ĐH Nông học"</f>
        <v>K64 ĐH Nông học</v>
      </c>
      <c r="C25" s="117">
        <f t="shared" si="20"/>
        <v>45537</v>
      </c>
      <c r="D25" s="50"/>
      <c r="E25" s="50"/>
      <c r="F25" s="118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1"/>
      <c r="R25" s="51">
        <f t="shared" si="21"/>
        <v>45646</v>
      </c>
      <c r="S25" s="60">
        <f t="shared" si="22"/>
        <v>45649</v>
      </c>
      <c r="T25" s="59"/>
      <c r="U25" s="120">
        <f t="shared" si="23"/>
        <v>45667</v>
      </c>
      <c r="V25" s="49">
        <f t="shared" si="24"/>
        <v>45670</v>
      </c>
      <c r="W25" s="56">
        <f t="shared" si="25"/>
        <v>45675</v>
      </c>
      <c r="X25" s="57"/>
      <c r="Y25" s="57">
        <f t="shared" si="26"/>
        <v>45697</v>
      </c>
      <c r="Z25" s="121">
        <f t="shared" si="27"/>
        <v>45698</v>
      </c>
      <c r="AA25" s="121"/>
      <c r="AB25" s="49"/>
      <c r="AC25" s="50"/>
      <c r="AD25" s="50"/>
      <c r="AE25" s="50"/>
      <c r="AF25" s="50"/>
      <c r="AG25" s="50"/>
      <c r="AH25" s="50"/>
      <c r="AI25" s="50"/>
      <c r="AJ25" s="122"/>
      <c r="AK25" s="121"/>
      <c r="AL25" s="122"/>
      <c r="AM25" s="122"/>
      <c r="AN25" s="122">
        <f t="shared" si="28"/>
        <v>45800</v>
      </c>
      <c r="AO25" s="60">
        <f t="shared" si="29"/>
        <v>45803</v>
      </c>
      <c r="AP25" s="60"/>
      <c r="AQ25" s="61">
        <f t="shared" si="30"/>
        <v>45821</v>
      </c>
      <c r="AR25" s="131"/>
      <c r="AS25" s="124"/>
      <c r="AT25" s="123"/>
      <c r="AU25" s="126"/>
      <c r="AV25" s="127">
        <f t="shared" si="31"/>
        <v>45852</v>
      </c>
      <c r="AW25" s="128"/>
      <c r="AX25" s="129"/>
      <c r="AY25" s="128"/>
      <c r="AZ25" s="128">
        <f t="shared" si="32"/>
        <v>45884</v>
      </c>
      <c r="BA25" s="130" t="str">
        <f t="shared" si="33"/>
        <v>18/8 - 22/8</v>
      </c>
      <c r="BB25" s="65"/>
      <c r="BC25" s="5"/>
      <c r="BD25" s="5"/>
      <c r="BE25" s="5"/>
    </row>
    <row r="26" spans="1:57" ht="19.5" customHeight="1" x14ac:dyDescent="0.2">
      <c r="A26" s="7"/>
      <c r="B26" s="103" t="str">
        <f>$B$15&amp;" ĐH BVTV"</f>
        <v>K64 ĐH BVTV</v>
      </c>
      <c r="C26" s="117">
        <f t="shared" si="20"/>
        <v>45537</v>
      </c>
      <c r="D26" s="50"/>
      <c r="E26" s="50"/>
      <c r="F26" s="118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1"/>
      <c r="R26" s="51">
        <f t="shared" si="21"/>
        <v>45646</v>
      </c>
      <c r="S26" s="60">
        <f t="shared" si="22"/>
        <v>45649</v>
      </c>
      <c r="T26" s="59"/>
      <c r="U26" s="120">
        <f t="shared" si="23"/>
        <v>45667</v>
      </c>
      <c r="V26" s="49">
        <f t="shared" si="24"/>
        <v>45670</v>
      </c>
      <c r="W26" s="56">
        <f t="shared" si="25"/>
        <v>45675</v>
      </c>
      <c r="X26" s="57"/>
      <c r="Y26" s="57">
        <f t="shared" si="26"/>
        <v>45697</v>
      </c>
      <c r="Z26" s="121">
        <f t="shared" si="27"/>
        <v>45698</v>
      </c>
      <c r="AA26" s="121"/>
      <c r="AB26" s="49"/>
      <c r="AC26" s="50"/>
      <c r="AD26" s="50"/>
      <c r="AE26" s="50"/>
      <c r="AF26" s="50"/>
      <c r="AG26" s="50"/>
      <c r="AH26" s="50"/>
      <c r="AI26" s="50"/>
      <c r="AJ26" s="122"/>
      <c r="AK26" s="121"/>
      <c r="AL26" s="122"/>
      <c r="AM26" s="122"/>
      <c r="AN26" s="122">
        <f t="shared" si="28"/>
        <v>45800</v>
      </c>
      <c r="AO26" s="60">
        <f t="shared" si="29"/>
        <v>45803</v>
      </c>
      <c r="AP26" s="60"/>
      <c r="AQ26" s="61">
        <f t="shared" si="30"/>
        <v>45821</v>
      </c>
      <c r="AR26" s="138"/>
      <c r="AS26" s="134"/>
      <c r="AT26" s="123"/>
      <c r="AU26" s="126"/>
      <c r="AV26" s="127">
        <f t="shared" si="31"/>
        <v>45852</v>
      </c>
      <c r="AW26" s="128"/>
      <c r="AX26" s="129"/>
      <c r="AY26" s="128"/>
      <c r="AZ26" s="128">
        <f t="shared" si="32"/>
        <v>45884</v>
      </c>
      <c r="BA26" s="130" t="str">
        <f t="shared" si="33"/>
        <v>18/8 - 22/8</v>
      </c>
      <c r="BB26" s="65"/>
      <c r="BC26" s="5"/>
      <c r="BD26" s="5"/>
      <c r="BE26" s="5"/>
    </row>
    <row r="27" spans="1:57" ht="19.5" customHeight="1" x14ac:dyDescent="0.2">
      <c r="A27" s="7"/>
      <c r="B27" s="103" t="str">
        <f>$B$15&amp;" ĐH Lâm sinh"</f>
        <v>K64 ĐH Lâm sinh</v>
      </c>
      <c r="C27" s="117">
        <f t="shared" si="20"/>
        <v>45537</v>
      </c>
      <c r="D27" s="50"/>
      <c r="E27" s="50"/>
      <c r="F27" s="118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1"/>
      <c r="R27" s="51">
        <f t="shared" si="21"/>
        <v>45646</v>
      </c>
      <c r="S27" s="60">
        <f t="shared" si="22"/>
        <v>45649</v>
      </c>
      <c r="T27" s="59"/>
      <c r="U27" s="120">
        <f t="shared" si="23"/>
        <v>45667</v>
      </c>
      <c r="V27" s="49">
        <f t="shared" si="24"/>
        <v>45670</v>
      </c>
      <c r="W27" s="56">
        <f t="shared" si="25"/>
        <v>45675</v>
      </c>
      <c r="X27" s="57"/>
      <c r="Y27" s="57">
        <f t="shared" si="26"/>
        <v>45697</v>
      </c>
      <c r="Z27" s="121">
        <f t="shared" si="27"/>
        <v>45698</v>
      </c>
      <c r="AA27" s="121"/>
      <c r="AB27" s="49"/>
      <c r="AC27" s="50"/>
      <c r="AD27" s="50"/>
      <c r="AE27" s="50"/>
      <c r="AF27" s="50"/>
      <c r="AG27" s="50"/>
      <c r="AH27" s="50"/>
      <c r="AI27" s="50"/>
      <c r="AJ27" s="50"/>
      <c r="AK27" s="121"/>
      <c r="AL27" s="122"/>
      <c r="AM27" s="122"/>
      <c r="AN27" s="122">
        <f t="shared" si="28"/>
        <v>45800</v>
      </c>
      <c r="AO27" s="60">
        <f t="shared" si="29"/>
        <v>45803</v>
      </c>
      <c r="AP27" s="60"/>
      <c r="AQ27" s="61">
        <f t="shared" si="30"/>
        <v>45821</v>
      </c>
      <c r="AR27" s="137">
        <f>$C$15+7*(AR$17-$C$17)-2</f>
        <v>45822</v>
      </c>
      <c r="AS27" s="259" t="s">
        <v>12</v>
      </c>
      <c r="AT27" s="260"/>
      <c r="AU27" s="133">
        <f t="shared" ref="AU27:AU28" si="35">$C$15+7*(AV$17-$C$17)-1</f>
        <v>45851</v>
      </c>
      <c r="AV27" s="127">
        <f t="shared" si="31"/>
        <v>45852</v>
      </c>
      <c r="AW27" s="128"/>
      <c r="AX27" s="129"/>
      <c r="AY27" s="128"/>
      <c r="AZ27" s="128">
        <f t="shared" si="32"/>
        <v>45884</v>
      </c>
      <c r="BA27" s="130" t="str">
        <f t="shared" si="33"/>
        <v>18/8 - 22/8</v>
      </c>
      <c r="BB27" s="65"/>
      <c r="BC27" s="5"/>
      <c r="BD27" s="5"/>
      <c r="BE27" s="5"/>
    </row>
    <row r="28" spans="1:57" ht="19.5" customHeight="1" x14ac:dyDescent="0.2">
      <c r="A28" s="7"/>
      <c r="B28" s="103" t="str">
        <f>$B$15&amp;" ĐHQLTN Rừng"</f>
        <v>K64 ĐHQLTN Rừng</v>
      </c>
      <c r="C28" s="117">
        <f t="shared" si="20"/>
        <v>45537</v>
      </c>
      <c r="D28" s="50"/>
      <c r="E28" s="50"/>
      <c r="F28" s="118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1"/>
      <c r="R28" s="51">
        <f t="shared" si="21"/>
        <v>45646</v>
      </c>
      <c r="S28" s="60">
        <f t="shared" si="22"/>
        <v>45649</v>
      </c>
      <c r="T28" s="59"/>
      <c r="U28" s="120">
        <f t="shared" si="23"/>
        <v>45667</v>
      </c>
      <c r="V28" s="49">
        <f t="shared" si="24"/>
        <v>45670</v>
      </c>
      <c r="W28" s="56">
        <f t="shared" si="25"/>
        <v>45675</v>
      </c>
      <c r="X28" s="57"/>
      <c r="Y28" s="57">
        <f t="shared" si="26"/>
        <v>45697</v>
      </c>
      <c r="Z28" s="121">
        <f t="shared" si="27"/>
        <v>45698</v>
      </c>
      <c r="AA28" s="121"/>
      <c r="AB28" s="49"/>
      <c r="AC28" s="50"/>
      <c r="AD28" s="50"/>
      <c r="AE28" s="50"/>
      <c r="AF28" s="50"/>
      <c r="AG28" s="50"/>
      <c r="AH28" s="50"/>
      <c r="AI28" s="50"/>
      <c r="AJ28" s="50"/>
      <c r="AK28" s="121"/>
      <c r="AL28" s="122"/>
      <c r="AM28" s="122"/>
      <c r="AN28" s="122">
        <f t="shared" si="28"/>
        <v>45800</v>
      </c>
      <c r="AO28" s="60">
        <f t="shared" si="29"/>
        <v>45803</v>
      </c>
      <c r="AP28" s="60"/>
      <c r="AQ28" s="61">
        <f t="shared" si="30"/>
        <v>45821</v>
      </c>
      <c r="AR28" s="137">
        <f>$C$15+7*(AR$17-$C$17)-2</f>
        <v>45822</v>
      </c>
      <c r="AS28" s="259" t="s">
        <v>12</v>
      </c>
      <c r="AT28" s="260"/>
      <c r="AU28" s="133">
        <f t="shared" si="35"/>
        <v>45851</v>
      </c>
      <c r="AV28" s="127">
        <f t="shared" si="31"/>
        <v>45852</v>
      </c>
      <c r="AW28" s="128"/>
      <c r="AX28" s="129"/>
      <c r="AY28" s="128"/>
      <c r="AZ28" s="128">
        <f t="shared" si="32"/>
        <v>45884</v>
      </c>
      <c r="BA28" s="130" t="str">
        <f t="shared" si="33"/>
        <v>18/8 - 22/8</v>
      </c>
      <c r="BB28" s="65"/>
      <c r="BC28" s="5"/>
      <c r="BD28" s="5"/>
      <c r="BE28" s="5"/>
    </row>
    <row r="29" spans="1:57" ht="19.5" customHeight="1" x14ac:dyDescent="0.2">
      <c r="A29" s="7"/>
      <c r="B29" s="136" t="str">
        <f>$B$15&amp;" ĐHQLTN&amp;MT"</f>
        <v>K64 ĐHQLTN&amp;MT</v>
      </c>
      <c r="C29" s="140">
        <f t="shared" si="20"/>
        <v>45537</v>
      </c>
      <c r="D29" s="78"/>
      <c r="E29" s="78"/>
      <c r="F29" s="141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7"/>
      <c r="R29" s="77">
        <f t="shared" si="21"/>
        <v>45646</v>
      </c>
      <c r="S29" s="84">
        <f t="shared" si="22"/>
        <v>45649</v>
      </c>
      <c r="T29" s="83"/>
      <c r="U29" s="142">
        <f t="shared" si="23"/>
        <v>45667</v>
      </c>
      <c r="V29" s="79">
        <f t="shared" si="24"/>
        <v>45670</v>
      </c>
      <c r="W29" s="80">
        <f t="shared" si="25"/>
        <v>45675</v>
      </c>
      <c r="X29" s="81"/>
      <c r="Y29" s="81">
        <f t="shared" si="26"/>
        <v>45697</v>
      </c>
      <c r="Z29" s="143">
        <f t="shared" si="27"/>
        <v>45698</v>
      </c>
      <c r="AA29" s="143"/>
      <c r="AB29" s="79"/>
      <c r="AC29" s="78"/>
      <c r="AD29" s="78"/>
      <c r="AE29" s="78"/>
      <c r="AF29" s="78"/>
      <c r="AG29" s="78"/>
      <c r="AH29" s="78"/>
      <c r="AI29" s="78"/>
      <c r="AJ29" s="78"/>
      <c r="AK29" s="143"/>
      <c r="AL29" s="144"/>
      <c r="AM29" s="144"/>
      <c r="AN29" s="144">
        <f t="shared" si="28"/>
        <v>45800</v>
      </c>
      <c r="AO29" s="84">
        <f t="shared" si="29"/>
        <v>45803</v>
      </c>
      <c r="AP29" s="84"/>
      <c r="AQ29" s="85">
        <f t="shared" si="30"/>
        <v>45821</v>
      </c>
      <c r="AR29" s="145"/>
      <c r="AS29" s="146"/>
      <c r="AT29" s="146"/>
      <c r="AU29" s="73"/>
      <c r="AV29" s="147">
        <f t="shared" si="31"/>
        <v>45852</v>
      </c>
      <c r="AW29" s="148"/>
      <c r="AX29" s="149"/>
      <c r="AY29" s="148"/>
      <c r="AZ29" s="148">
        <f t="shared" si="32"/>
        <v>45884</v>
      </c>
      <c r="BA29" s="150" t="str">
        <f t="shared" si="33"/>
        <v>18/8 - 22/8</v>
      </c>
      <c r="BB29" s="65"/>
      <c r="BC29" s="5"/>
      <c r="BD29" s="5"/>
      <c r="BE29" s="5"/>
    </row>
    <row r="30" spans="1:57" ht="19.5" customHeight="1" x14ac:dyDescent="0.2">
      <c r="A30" s="7"/>
      <c r="B30" s="151" t="s">
        <v>13</v>
      </c>
      <c r="C30" s="152"/>
      <c r="D30" s="153"/>
      <c r="E30" s="152"/>
      <c r="F30" s="152"/>
      <c r="G30" s="153"/>
      <c r="H30" s="153"/>
      <c r="I30" s="153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3"/>
      <c r="X30" s="153"/>
      <c r="Y30" s="154"/>
      <c r="Z30" s="154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5"/>
      <c r="AT30" s="156"/>
      <c r="AU30" s="157"/>
      <c r="AV30" s="158">
        <f t="shared" si="31"/>
        <v>45852</v>
      </c>
      <c r="AW30" s="159"/>
      <c r="AX30" s="159"/>
      <c r="AY30" s="160">
        <f>$C$15+7*(AZ$17-$C$17)-3</f>
        <v>45877</v>
      </c>
      <c r="AZ30" s="155"/>
      <c r="BA30" s="161"/>
      <c r="BB30" s="161"/>
      <c r="BC30" s="5"/>
      <c r="BD30" s="6"/>
      <c r="BE30" s="6"/>
    </row>
    <row r="31" spans="1:57" ht="19.5" customHeight="1" x14ac:dyDescent="0.2">
      <c r="A31" s="7"/>
      <c r="B31" s="162"/>
      <c r="C31" s="163"/>
      <c r="D31" s="164"/>
      <c r="E31" s="163"/>
      <c r="F31" s="163"/>
      <c r="G31" s="164"/>
      <c r="H31" s="164"/>
      <c r="I31" s="164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4"/>
      <c r="X31" s="164"/>
      <c r="Y31" s="165"/>
      <c r="Z31" s="165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6"/>
      <c r="AT31" s="6"/>
      <c r="AU31" s="167"/>
      <c r="AV31" s="168"/>
      <c r="AW31" s="168"/>
      <c r="AX31" s="169"/>
      <c r="AY31" s="170"/>
      <c r="AZ31" s="171"/>
      <c r="BA31" s="166"/>
      <c r="BB31" s="172"/>
      <c r="BC31" s="5"/>
      <c r="BD31" s="6"/>
      <c r="BE31" s="6"/>
    </row>
    <row r="32" spans="1:57" ht="19.5" customHeight="1" x14ac:dyDescent="0.2">
      <c r="A32" s="7"/>
      <c r="B32" s="93" t="s">
        <v>14</v>
      </c>
      <c r="C32" s="173"/>
      <c r="D32" s="5"/>
      <c r="E32" s="5"/>
      <c r="F32" s="5"/>
      <c r="G32" s="5"/>
      <c r="H32" s="5"/>
      <c r="I32" s="5"/>
      <c r="J32" s="5"/>
      <c r="K32" s="5"/>
      <c r="L32" s="5"/>
      <c r="M32" s="13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95"/>
      <c r="AU32" s="95"/>
      <c r="AV32" s="174"/>
      <c r="AW32" s="28">
        <f t="shared" ref="AW32:BB32" si="36">AV32+1</f>
        <v>1</v>
      </c>
      <c r="AX32" s="28">
        <f t="shared" si="36"/>
        <v>2</v>
      </c>
      <c r="AY32" s="28">
        <f t="shared" si="36"/>
        <v>3</v>
      </c>
      <c r="AZ32" s="28">
        <f t="shared" si="36"/>
        <v>4</v>
      </c>
      <c r="BA32" s="28">
        <f t="shared" si="36"/>
        <v>5</v>
      </c>
      <c r="BB32" s="28">
        <f t="shared" si="36"/>
        <v>6</v>
      </c>
      <c r="BC32" s="5"/>
      <c r="BD32" s="5"/>
      <c r="BE32" s="5"/>
    </row>
    <row r="33" spans="1:57" ht="19.5" customHeight="1" x14ac:dyDescent="0.2">
      <c r="A33" s="7"/>
      <c r="B33" s="5"/>
      <c r="C33" s="175" t="str">
        <f>C15</f>
        <v>02/09/2024</v>
      </c>
      <c r="D33" s="176"/>
      <c r="E33" s="176"/>
      <c r="F33" s="176"/>
      <c r="G33" s="176"/>
      <c r="H33" s="176"/>
      <c r="I33" s="177"/>
      <c r="J33" s="5"/>
      <c r="K33" s="5"/>
      <c r="L33" s="5"/>
      <c r="M33" s="13"/>
      <c r="N33" s="5"/>
      <c r="O33" s="5"/>
      <c r="P33" s="5"/>
      <c r="Q33" s="5"/>
      <c r="R33" s="5"/>
      <c r="S33" s="5"/>
      <c r="T33" s="95"/>
      <c r="U33" s="95"/>
      <c r="V33" s="178">
        <f t="shared" ref="V33:AV33" si="37">U33+1</f>
        <v>1</v>
      </c>
      <c r="W33" s="97">
        <f t="shared" si="37"/>
        <v>2</v>
      </c>
      <c r="X33" s="97">
        <f t="shared" si="37"/>
        <v>3</v>
      </c>
      <c r="Y33" s="97">
        <f t="shared" si="37"/>
        <v>4</v>
      </c>
      <c r="Z33" s="97">
        <f t="shared" si="37"/>
        <v>5</v>
      </c>
      <c r="AA33" s="97">
        <f t="shared" si="37"/>
        <v>6</v>
      </c>
      <c r="AB33" s="97">
        <f t="shared" si="37"/>
        <v>7</v>
      </c>
      <c r="AC33" s="97">
        <f t="shared" si="37"/>
        <v>8</v>
      </c>
      <c r="AD33" s="97">
        <f t="shared" si="37"/>
        <v>9</v>
      </c>
      <c r="AE33" s="97">
        <f t="shared" si="37"/>
        <v>10</v>
      </c>
      <c r="AF33" s="97">
        <f t="shared" si="37"/>
        <v>11</v>
      </c>
      <c r="AG33" s="97">
        <f t="shared" si="37"/>
        <v>12</v>
      </c>
      <c r="AH33" s="97">
        <f t="shared" si="37"/>
        <v>13</v>
      </c>
      <c r="AI33" s="179">
        <f t="shared" si="37"/>
        <v>14</v>
      </c>
      <c r="AJ33" s="97">
        <f t="shared" si="37"/>
        <v>15</v>
      </c>
      <c r="AK33" s="97">
        <f t="shared" si="37"/>
        <v>16</v>
      </c>
      <c r="AL33" s="97">
        <f t="shared" si="37"/>
        <v>17</v>
      </c>
      <c r="AM33" s="179">
        <f t="shared" si="37"/>
        <v>18</v>
      </c>
      <c r="AN33" s="179">
        <f t="shared" si="37"/>
        <v>19</v>
      </c>
      <c r="AO33" s="179">
        <f t="shared" si="37"/>
        <v>20</v>
      </c>
      <c r="AP33" s="179">
        <f t="shared" si="37"/>
        <v>21</v>
      </c>
      <c r="AQ33" s="180">
        <f t="shared" si="37"/>
        <v>22</v>
      </c>
      <c r="AR33" s="181">
        <f t="shared" si="37"/>
        <v>23</v>
      </c>
      <c r="AS33" s="179">
        <f t="shared" si="37"/>
        <v>24</v>
      </c>
      <c r="AT33" s="180">
        <f t="shared" si="37"/>
        <v>25</v>
      </c>
      <c r="AU33" s="181">
        <f t="shared" si="37"/>
        <v>26</v>
      </c>
      <c r="AV33" s="180">
        <f t="shared" si="37"/>
        <v>27</v>
      </c>
      <c r="AW33" s="182"/>
      <c r="AX33" s="183"/>
      <c r="AY33" s="183"/>
      <c r="AZ33" s="183"/>
      <c r="BA33" s="183"/>
      <c r="BB33" s="184"/>
      <c r="BC33" s="5"/>
      <c r="BD33" s="5"/>
      <c r="BE33" s="5"/>
    </row>
    <row r="34" spans="1:57" ht="19.5" customHeight="1" x14ac:dyDescent="0.2">
      <c r="A34" s="7"/>
      <c r="B34" s="185" t="s">
        <v>11</v>
      </c>
      <c r="C34" s="186">
        <v>1</v>
      </c>
      <c r="D34" s="187">
        <f t="shared" ref="D34:BB34" si="38">C34+1</f>
        <v>2</v>
      </c>
      <c r="E34" s="187">
        <f t="shared" si="38"/>
        <v>3</v>
      </c>
      <c r="F34" s="187">
        <f t="shared" si="38"/>
        <v>4</v>
      </c>
      <c r="G34" s="187">
        <f t="shared" si="38"/>
        <v>5</v>
      </c>
      <c r="H34" s="187">
        <f t="shared" si="38"/>
        <v>6</v>
      </c>
      <c r="I34" s="187">
        <f t="shared" si="38"/>
        <v>7</v>
      </c>
      <c r="J34" s="187">
        <f t="shared" si="38"/>
        <v>8</v>
      </c>
      <c r="K34" s="187">
        <f t="shared" si="38"/>
        <v>9</v>
      </c>
      <c r="L34" s="187">
        <f t="shared" si="38"/>
        <v>10</v>
      </c>
      <c r="M34" s="187">
        <f t="shared" si="38"/>
        <v>11</v>
      </c>
      <c r="N34" s="187">
        <f t="shared" si="38"/>
        <v>12</v>
      </c>
      <c r="O34" s="187">
        <f t="shared" si="38"/>
        <v>13</v>
      </c>
      <c r="P34" s="187">
        <f t="shared" si="38"/>
        <v>14</v>
      </c>
      <c r="Q34" s="187">
        <f t="shared" si="38"/>
        <v>15</v>
      </c>
      <c r="R34" s="187">
        <f t="shared" si="38"/>
        <v>16</v>
      </c>
      <c r="S34" s="188">
        <f t="shared" si="38"/>
        <v>17</v>
      </c>
      <c r="T34" s="186">
        <f t="shared" si="38"/>
        <v>18</v>
      </c>
      <c r="U34" s="187">
        <f t="shared" si="38"/>
        <v>19</v>
      </c>
      <c r="V34" s="187">
        <f t="shared" si="38"/>
        <v>20</v>
      </c>
      <c r="W34" s="187">
        <f t="shared" si="38"/>
        <v>21</v>
      </c>
      <c r="X34" s="187">
        <f t="shared" si="38"/>
        <v>22</v>
      </c>
      <c r="Y34" s="187">
        <f t="shared" si="38"/>
        <v>23</v>
      </c>
      <c r="Z34" s="187">
        <f t="shared" si="38"/>
        <v>24</v>
      </c>
      <c r="AA34" s="187">
        <f t="shared" si="38"/>
        <v>25</v>
      </c>
      <c r="AB34" s="187">
        <f t="shared" si="38"/>
        <v>26</v>
      </c>
      <c r="AC34" s="187">
        <f t="shared" si="38"/>
        <v>27</v>
      </c>
      <c r="AD34" s="187">
        <f t="shared" si="38"/>
        <v>28</v>
      </c>
      <c r="AE34" s="187">
        <f t="shared" si="38"/>
        <v>29</v>
      </c>
      <c r="AF34" s="187">
        <f t="shared" si="38"/>
        <v>30</v>
      </c>
      <c r="AG34" s="187">
        <f t="shared" si="38"/>
        <v>31</v>
      </c>
      <c r="AH34" s="187">
        <f t="shared" si="38"/>
        <v>32</v>
      </c>
      <c r="AI34" s="187">
        <f t="shared" si="38"/>
        <v>33</v>
      </c>
      <c r="AJ34" s="187">
        <f t="shared" si="38"/>
        <v>34</v>
      </c>
      <c r="AK34" s="187">
        <f t="shared" si="38"/>
        <v>35</v>
      </c>
      <c r="AL34" s="187">
        <f t="shared" si="38"/>
        <v>36</v>
      </c>
      <c r="AM34" s="187">
        <f t="shared" si="38"/>
        <v>37</v>
      </c>
      <c r="AN34" s="187">
        <f t="shared" si="38"/>
        <v>38</v>
      </c>
      <c r="AO34" s="187">
        <f t="shared" si="38"/>
        <v>39</v>
      </c>
      <c r="AP34" s="187">
        <f t="shared" si="38"/>
        <v>40</v>
      </c>
      <c r="AQ34" s="187">
        <f t="shared" si="38"/>
        <v>41</v>
      </c>
      <c r="AR34" s="187">
        <f t="shared" si="38"/>
        <v>42</v>
      </c>
      <c r="AS34" s="188">
        <f t="shared" si="38"/>
        <v>43</v>
      </c>
      <c r="AT34" s="189">
        <f t="shared" si="38"/>
        <v>44</v>
      </c>
      <c r="AU34" s="189">
        <f t="shared" si="38"/>
        <v>45</v>
      </c>
      <c r="AV34" s="189">
        <f t="shared" si="38"/>
        <v>46</v>
      </c>
      <c r="AW34" s="189">
        <f t="shared" si="38"/>
        <v>47</v>
      </c>
      <c r="AX34" s="189">
        <f t="shared" si="38"/>
        <v>48</v>
      </c>
      <c r="AY34" s="189">
        <f t="shared" si="38"/>
        <v>49</v>
      </c>
      <c r="AZ34" s="189">
        <f t="shared" si="38"/>
        <v>50</v>
      </c>
      <c r="BA34" s="189">
        <f t="shared" si="38"/>
        <v>51</v>
      </c>
      <c r="BB34" s="189">
        <f t="shared" si="38"/>
        <v>52</v>
      </c>
      <c r="BC34" s="9"/>
      <c r="BD34" s="9"/>
      <c r="BE34" s="9"/>
    </row>
    <row r="35" spans="1:57" ht="19.5" customHeight="1" x14ac:dyDescent="0.2">
      <c r="A35" s="7"/>
      <c r="B35" s="116" t="str">
        <f>$B$32&amp;" CĐSP"</f>
        <v>K63 CĐSP</v>
      </c>
      <c r="C35" s="104">
        <f t="shared" ref="C35:C47" si="39">$C$15+7*(C$17-$C$17)</f>
        <v>45537</v>
      </c>
      <c r="D35" s="105"/>
      <c r="E35" s="105"/>
      <c r="F35" s="34"/>
      <c r="G35" s="35"/>
      <c r="H35" s="35"/>
      <c r="I35" s="34"/>
      <c r="J35" s="34"/>
      <c r="K35" s="34"/>
      <c r="L35" s="34"/>
      <c r="M35" s="37"/>
      <c r="N35" s="34"/>
      <c r="O35" s="34"/>
      <c r="P35" s="35"/>
      <c r="Q35" s="37"/>
      <c r="R35" s="37">
        <f>$C$15+7*(S$17-$C$17)-3</f>
        <v>45646</v>
      </c>
      <c r="S35" s="42">
        <f t="shared" ref="S35:S47" si="40">$C$15+7*(S$17-$C$17)</f>
        <v>45649</v>
      </c>
      <c r="T35" s="41"/>
      <c r="U35" s="107">
        <f t="shared" ref="U35:U47" si="41">$C$15+7*(V$17-$C$17)-3</f>
        <v>45667</v>
      </c>
      <c r="V35" s="190">
        <f t="shared" ref="V35:V47" si="42">$C$15+7*(V$17-$C$17)</f>
        <v>45670</v>
      </c>
      <c r="W35" s="38">
        <f t="shared" ref="W35:W47" si="43">$D$7+7*(W$8-$D$8)-2</f>
        <v>45675</v>
      </c>
      <c r="X35" s="39"/>
      <c r="Y35" s="39">
        <f t="shared" ref="Y35:Y47" si="44">$D$7+7*(Z$8-$D$8)-1</f>
        <v>45697</v>
      </c>
      <c r="Z35" s="190"/>
      <c r="AA35" s="191">
        <f>$C$15+7*(AB$17-$C$17)-3</f>
        <v>45709</v>
      </c>
      <c r="AB35" s="192">
        <f>$C$15+7*(AB$17-$C$17)</f>
        <v>45712</v>
      </c>
      <c r="AC35" s="253" t="s">
        <v>42</v>
      </c>
      <c r="AD35" s="254"/>
      <c r="AE35" s="254"/>
      <c r="AF35" s="255"/>
      <c r="AG35" s="106">
        <f>$C$15+7*(AH$17-$C$17)-3</f>
        <v>45751</v>
      </c>
      <c r="AH35" s="35">
        <f>$C$15+7*(AH$17-$C$17)</f>
        <v>45754</v>
      </c>
      <c r="AI35" s="37"/>
      <c r="AJ35" s="35"/>
      <c r="AK35" s="108"/>
      <c r="AL35" s="108"/>
      <c r="AM35" s="108"/>
      <c r="AN35" s="108">
        <f t="shared" ref="AN35:AN47" si="45">$C$15+7*(AO$17-$C$17)-3</f>
        <v>45800</v>
      </c>
      <c r="AO35" s="42">
        <f t="shared" ref="AO35:AO47" si="46">$C$15+7*(AO$17-$C$17)</f>
        <v>45803</v>
      </c>
      <c r="AP35" s="42"/>
      <c r="AQ35" s="43">
        <f t="shared" ref="AQ35:AQ47" si="47">$C$15+7*(AR$17-$C$17)-3</f>
        <v>45821</v>
      </c>
      <c r="AR35" s="109"/>
      <c r="AS35" s="46"/>
      <c r="AT35" s="110"/>
      <c r="AU35" s="111"/>
      <c r="AV35" s="112">
        <f t="shared" ref="AV35:AV48" si="48">$C$15+7*(AV$17-$C$17)</f>
        <v>45852</v>
      </c>
      <c r="AW35" s="113"/>
      <c r="AX35" s="114"/>
      <c r="AY35" s="113"/>
      <c r="AZ35" s="113">
        <f t="shared" ref="AZ35:AZ47" si="49">$C$15+7*(BA$17-$C$17)-3</f>
        <v>45884</v>
      </c>
      <c r="BA35" s="115" t="str">
        <f t="shared" ref="BA35:BA47" si="50">DAY(AZ35+3)&amp;"/"&amp;MONTH(AZ35+3)&amp;" - "&amp;DAY(AZ35+7)&amp;"/"&amp;MONTH(AZ35+7)</f>
        <v>18/8 - 22/8</v>
      </c>
      <c r="BB35" s="65"/>
      <c r="BC35" s="5"/>
      <c r="BD35" s="6"/>
      <c r="BE35" s="6"/>
    </row>
    <row r="36" spans="1:57" ht="19.5" customHeight="1" x14ac:dyDescent="0.2">
      <c r="A36" s="7"/>
      <c r="B36" s="103" t="str">
        <f>$B$32&amp;" ĐHSP"</f>
        <v>K63 ĐHSP</v>
      </c>
      <c r="C36" s="117">
        <f t="shared" si="39"/>
        <v>45537</v>
      </c>
      <c r="D36" s="50"/>
      <c r="E36" s="50"/>
      <c r="F36" s="118"/>
      <c r="G36" s="50"/>
      <c r="H36" s="50"/>
      <c r="I36" s="50"/>
      <c r="J36" s="50"/>
      <c r="K36" s="50"/>
      <c r="L36" s="50"/>
      <c r="M36" s="50"/>
      <c r="N36" s="50"/>
      <c r="O36" s="132">
        <f>$C$15+7*(O$17-$C$17)</f>
        <v>45621</v>
      </c>
      <c r="P36" s="193" t="s">
        <v>15</v>
      </c>
      <c r="Q36" s="133">
        <f t="shared" ref="Q36:R36" si="51">$C$15+7*(R$17-$C$17)-3</f>
        <v>45639</v>
      </c>
      <c r="R36" s="51">
        <f t="shared" si="51"/>
        <v>45646</v>
      </c>
      <c r="S36" s="60">
        <f t="shared" si="40"/>
        <v>45649</v>
      </c>
      <c r="T36" s="59"/>
      <c r="U36" s="120">
        <f t="shared" si="41"/>
        <v>45667</v>
      </c>
      <c r="V36" s="49">
        <f t="shared" si="42"/>
        <v>45670</v>
      </c>
      <c r="W36" s="56">
        <f t="shared" si="43"/>
        <v>45675</v>
      </c>
      <c r="X36" s="57"/>
      <c r="Y36" s="57">
        <f t="shared" si="44"/>
        <v>45697</v>
      </c>
      <c r="Z36" s="121">
        <f t="shared" ref="Z36:Z47" si="52">$C$15+7*(Z$17-$C$17)</f>
        <v>45698</v>
      </c>
      <c r="AA36" s="121"/>
      <c r="AB36" s="49"/>
      <c r="AC36" s="118"/>
      <c r="AD36" s="118"/>
      <c r="AE36" s="118"/>
      <c r="AF36" s="118"/>
      <c r="AG36" s="118"/>
      <c r="AH36" s="118"/>
      <c r="AI36" s="118"/>
      <c r="AJ36" s="118"/>
      <c r="AK36" s="118"/>
      <c r="AL36" s="122"/>
      <c r="AM36" s="122"/>
      <c r="AN36" s="122">
        <f t="shared" si="45"/>
        <v>45800</v>
      </c>
      <c r="AO36" s="60">
        <f t="shared" si="46"/>
        <v>45803</v>
      </c>
      <c r="AP36" s="60"/>
      <c r="AQ36" s="61">
        <f t="shared" si="47"/>
        <v>45821</v>
      </c>
      <c r="AR36" s="134"/>
      <c r="AS36" s="194"/>
      <c r="AT36" s="194"/>
      <c r="AU36" s="126"/>
      <c r="AV36" s="127">
        <f t="shared" si="48"/>
        <v>45852</v>
      </c>
      <c r="AW36" s="128"/>
      <c r="AX36" s="129"/>
      <c r="AY36" s="128"/>
      <c r="AZ36" s="128">
        <f t="shared" si="49"/>
        <v>45884</v>
      </c>
      <c r="BA36" s="130" t="str">
        <f t="shared" si="50"/>
        <v>18/8 - 22/8</v>
      </c>
      <c r="BB36" s="65"/>
      <c r="BC36" s="5"/>
      <c r="BD36" s="6"/>
      <c r="BE36" s="6"/>
    </row>
    <row r="37" spans="1:57" ht="19.5" customHeight="1" x14ac:dyDescent="0.2">
      <c r="A37" s="7"/>
      <c r="B37" s="103" t="str">
        <f>$B$32&amp;" ĐH QTKD"</f>
        <v>K63 ĐH QTKD</v>
      </c>
      <c r="C37" s="117">
        <f t="shared" si="39"/>
        <v>45537</v>
      </c>
      <c r="D37" s="50"/>
      <c r="E37" s="50"/>
      <c r="F37" s="118"/>
      <c r="G37" s="50"/>
      <c r="H37" s="50"/>
      <c r="I37" s="50"/>
      <c r="J37" s="50"/>
      <c r="K37" s="50"/>
      <c r="L37" s="50"/>
      <c r="M37" s="50"/>
      <c r="N37" s="50"/>
      <c r="O37" s="132">
        <f>$C$15+7*(O$17-$C$17)</f>
        <v>45621</v>
      </c>
      <c r="P37" s="133">
        <f>$C$15+7*(Q$17-$C$17)-1</f>
        <v>45634</v>
      </c>
      <c r="Q37" s="132">
        <f>$C$15+7*(Q$17-$C$17)</f>
        <v>45635</v>
      </c>
      <c r="R37" s="133">
        <f>$C$15+7*(S$17-$C$17)-1</f>
        <v>45648</v>
      </c>
      <c r="S37" s="60">
        <f t="shared" si="40"/>
        <v>45649</v>
      </c>
      <c r="T37" s="59"/>
      <c r="U37" s="120">
        <f t="shared" si="41"/>
        <v>45667</v>
      </c>
      <c r="V37" s="49">
        <f t="shared" si="42"/>
        <v>45670</v>
      </c>
      <c r="W37" s="56">
        <f t="shared" si="43"/>
        <v>45675</v>
      </c>
      <c r="X37" s="57"/>
      <c r="Y37" s="57">
        <f t="shared" si="44"/>
        <v>45697</v>
      </c>
      <c r="Z37" s="121">
        <f t="shared" si="52"/>
        <v>45698</v>
      </c>
      <c r="AA37" s="121"/>
      <c r="AB37" s="49"/>
      <c r="AC37" s="50"/>
      <c r="AD37" s="50"/>
      <c r="AE37" s="50"/>
      <c r="AF37" s="50"/>
      <c r="AG37" s="50"/>
      <c r="AH37" s="50"/>
      <c r="AI37" s="50"/>
      <c r="AJ37" s="122"/>
      <c r="AK37" s="121"/>
      <c r="AL37" s="122"/>
      <c r="AM37" s="122"/>
      <c r="AN37" s="122">
        <f t="shared" si="45"/>
        <v>45800</v>
      </c>
      <c r="AO37" s="60">
        <f t="shared" si="46"/>
        <v>45803</v>
      </c>
      <c r="AP37" s="60"/>
      <c r="AQ37" s="61">
        <f t="shared" si="47"/>
        <v>45821</v>
      </c>
      <c r="AR37" s="132">
        <f>$C$15+7*(AR$17-$C$17)</f>
        <v>45824</v>
      </c>
      <c r="AS37" s="133">
        <f>$C$15+7*(AT$17-$C$17)-1</f>
        <v>45837</v>
      </c>
      <c r="AT37" s="132">
        <f>$C$15+7*(AT$17-$C$17)</f>
        <v>45838</v>
      </c>
      <c r="AU37" s="133">
        <f>$C$15+7*(AV$17-$C$17)-1</f>
        <v>45851</v>
      </c>
      <c r="AV37" s="127">
        <f t="shared" si="48"/>
        <v>45852</v>
      </c>
      <c r="AW37" s="128"/>
      <c r="AX37" s="129"/>
      <c r="AY37" s="128"/>
      <c r="AZ37" s="128">
        <f t="shared" si="49"/>
        <v>45884</v>
      </c>
      <c r="BA37" s="130" t="str">
        <f t="shared" si="50"/>
        <v>18/8 - 22/8</v>
      </c>
      <c r="BB37" s="65"/>
      <c r="BC37" s="5"/>
      <c r="BD37" s="6"/>
      <c r="BE37" s="6"/>
    </row>
    <row r="38" spans="1:57" ht="19.5" customHeight="1" x14ac:dyDescent="0.2">
      <c r="A38" s="7"/>
      <c r="B38" s="103" t="str">
        <f>$B$32&amp;" ĐH Kế toán"</f>
        <v>K63 ĐH Kế toán</v>
      </c>
      <c r="C38" s="117">
        <f t="shared" si="39"/>
        <v>45537</v>
      </c>
      <c r="D38" s="50"/>
      <c r="E38" s="50"/>
      <c r="F38" s="118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1"/>
      <c r="R38" s="51">
        <f t="shared" ref="R38:R47" si="53">$C$15+7*(S$17-$C$17)-3</f>
        <v>45646</v>
      </c>
      <c r="S38" s="60">
        <f t="shared" si="40"/>
        <v>45649</v>
      </c>
      <c r="T38" s="59"/>
      <c r="U38" s="120">
        <f t="shared" si="41"/>
        <v>45667</v>
      </c>
      <c r="V38" s="49">
        <f t="shared" si="42"/>
        <v>45670</v>
      </c>
      <c r="W38" s="56">
        <f t="shared" si="43"/>
        <v>45675</v>
      </c>
      <c r="X38" s="57"/>
      <c r="Y38" s="57">
        <f t="shared" si="44"/>
        <v>45697</v>
      </c>
      <c r="Z38" s="121">
        <f t="shared" si="52"/>
        <v>45698</v>
      </c>
      <c r="AA38" s="121"/>
      <c r="AB38" s="49"/>
      <c r="AC38" s="118"/>
      <c r="AD38" s="118"/>
      <c r="AE38" s="118"/>
      <c r="AF38" s="118"/>
      <c r="AG38" s="121"/>
      <c r="AH38" s="51"/>
      <c r="AI38" s="118"/>
      <c r="AJ38" s="122"/>
      <c r="AK38" s="121"/>
      <c r="AL38" s="122"/>
      <c r="AM38" s="122"/>
      <c r="AN38" s="122">
        <f t="shared" si="45"/>
        <v>45800</v>
      </c>
      <c r="AO38" s="60">
        <f t="shared" si="46"/>
        <v>45803</v>
      </c>
      <c r="AP38" s="60"/>
      <c r="AQ38" s="61">
        <f t="shared" si="47"/>
        <v>45821</v>
      </c>
      <c r="AR38" s="137">
        <f t="shared" ref="AR38" si="54">$C$15+7*(AR$17-$C$17)-2</f>
        <v>45822</v>
      </c>
      <c r="AS38" s="133">
        <f>$C$15+7*(AT$17-$C$17)-3</f>
        <v>45835</v>
      </c>
      <c r="AT38" s="124"/>
      <c r="AU38" s="126"/>
      <c r="AV38" s="127">
        <f t="shared" si="48"/>
        <v>45852</v>
      </c>
      <c r="AW38" s="128"/>
      <c r="AX38" s="129"/>
      <c r="AY38" s="128"/>
      <c r="AZ38" s="128">
        <f t="shared" si="49"/>
        <v>45884</v>
      </c>
      <c r="BA38" s="130" t="str">
        <f t="shared" si="50"/>
        <v>18/8 - 22/8</v>
      </c>
      <c r="BB38" s="65"/>
      <c r="BC38" s="5"/>
      <c r="BD38" s="6"/>
      <c r="BE38" s="6"/>
    </row>
    <row r="39" spans="1:57" ht="19.5" customHeight="1" x14ac:dyDescent="0.2">
      <c r="A39" s="7"/>
      <c r="B39" s="103" t="str">
        <f>$B$32&amp;" ĐH TCNH"</f>
        <v>K63 ĐH TCNH</v>
      </c>
      <c r="C39" s="117">
        <f t="shared" si="39"/>
        <v>45537</v>
      </c>
      <c r="D39" s="50"/>
      <c r="E39" s="50"/>
      <c r="F39" s="118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60">
        <f t="shared" si="40"/>
        <v>45649</v>
      </c>
      <c r="T39" s="59"/>
      <c r="U39" s="120">
        <f t="shared" si="41"/>
        <v>45667</v>
      </c>
      <c r="V39" s="49">
        <f t="shared" si="42"/>
        <v>45670</v>
      </c>
      <c r="W39" s="56">
        <f t="shared" si="43"/>
        <v>45675</v>
      </c>
      <c r="X39" s="57"/>
      <c r="Y39" s="57">
        <f t="shared" si="44"/>
        <v>45697</v>
      </c>
      <c r="Z39" s="121">
        <f t="shared" si="52"/>
        <v>45698</v>
      </c>
      <c r="AA39" s="121"/>
      <c r="AB39" s="49"/>
      <c r="AC39" s="118"/>
      <c r="AD39" s="118"/>
      <c r="AE39" s="118"/>
      <c r="AF39" s="51"/>
      <c r="AG39" s="135"/>
      <c r="AH39" s="118"/>
      <c r="AI39" s="118"/>
      <c r="AJ39" s="49"/>
      <c r="AK39" s="51"/>
      <c r="AL39" s="122"/>
      <c r="AM39" s="122"/>
      <c r="AN39" s="122">
        <f t="shared" si="45"/>
        <v>45800</v>
      </c>
      <c r="AO39" s="60">
        <f t="shared" si="46"/>
        <v>45803</v>
      </c>
      <c r="AP39" s="60"/>
      <c r="AQ39" s="61">
        <f t="shared" si="47"/>
        <v>45821</v>
      </c>
      <c r="AR39" s="137">
        <f>$C$15+7*(AR$17-$C$17)</f>
        <v>45824</v>
      </c>
      <c r="AS39" s="139" t="s">
        <v>16</v>
      </c>
      <c r="AT39" s="133">
        <f>$C$15+7*(AU$17-$C$17)-3</f>
        <v>45842</v>
      </c>
      <c r="AV39" s="127">
        <f t="shared" si="48"/>
        <v>45852</v>
      </c>
      <c r="AW39" s="128"/>
      <c r="AX39" s="129"/>
      <c r="AY39" s="128"/>
      <c r="AZ39" s="128">
        <f t="shared" si="49"/>
        <v>45884</v>
      </c>
      <c r="BA39" s="130" t="str">
        <f t="shared" si="50"/>
        <v>18/8 - 22/8</v>
      </c>
      <c r="BB39" s="65"/>
      <c r="BC39" s="5"/>
      <c r="BD39" s="6"/>
      <c r="BE39" s="6"/>
    </row>
    <row r="40" spans="1:57" ht="19.5" customHeight="1" x14ac:dyDescent="0.2">
      <c r="A40" s="7"/>
      <c r="B40" s="103" t="str">
        <f>$B$32&amp;" QT DL&amp;LH"</f>
        <v>K63 QT DL&amp;LH</v>
      </c>
      <c r="C40" s="117">
        <f t="shared" si="39"/>
        <v>45537</v>
      </c>
      <c r="D40" s="50"/>
      <c r="E40" s="50"/>
      <c r="F40" s="118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132">
        <f>$C$15+7*(Q$17-$C$17)</f>
        <v>45635</v>
      </c>
      <c r="R40" s="133">
        <f>$C$15+7*(S$17-$C$17)-1</f>
        <v>45648</v>
      </c>
      <c r="S40" s="60">
        <f t="shared" si="40"/>
        <v>45649</v>
      </c>
      <c r="T40" s="59"/>
      <c r="U40" s="120">
        <f t="shared" si="41"/>
        <v>45667</v>
      </c>
      <c r="V40" s="49">
        <f t="shared" si="42"/>
        <v>45670</v>
      </c>
      <c r="W40" s="56">
        <f t="shared" si="43"/>
        <v>45675</v>
      </c>
      <c r="X40" s="57"/>
      <c r="Y40" s="57">
        <f t="shared" si="44"/>
        <v>45697</v>
      </c>
      <c r="Z40" s="121">
        <f t="shared" si="52"/>
        <v>45698</v>
      </c>
      <c r="AA40" s="121"/>
      <c r="AB40" s="49"/>
      <c r="AC40" s="50"/>
      <c r="AD40" s="50"/>
      <c r="AE40" s="50"/>
      <c r="AF40" s="50"/>
      <c r="AG40" s="50"/>
      <c r="AH40" s="50"/>
      <c r="AI40" s="50"/>
      <c r="AJ40" s="122"/>
      <c r="AK40" s="121"/>
      <c r="AL40" s="122"/>
      <c r="AM40" s="122"/>
      <c r="AN40" s="122">
        <f t="shared" si="45"/>
        <v>45800</v>
      </c>
      <c r="AO40" s="60">
        <f t="shared" si="46"/>
        <v>45803</v>
      </c>
      <c r="AP40" s="60"/>
      <c r="AQ40" s="61">
        <f t="shared" si="47"/>
        <v>45821</v>
      </c>
      <c r="AR40" s="132">
        <f>$C$15+7*(AR$17-$C$17)</f>
        <v>45824</v>
      </c>
      <c r="AS40" s="133">
        <f>$C$15+7*(AT$17-$C$17)-1</f>
        <v>45837</v>
      </c>
      <c r="AT40" s="124"/>
      <c r="AU40" s="126"/>
      <c r="AV40" s="127">
        <f t="shared" si="48"/>
        <v>45852</v>
      </c>
      <c r="AW40" s="128"/>
      <c r="AX40" s="129"/>
      <c r="AY40" s="128"/>
      <c r="AZ40" s="128">
        <f t="shared" si="49"/>
        <v>45884</v>
      </c>
      <c r="BA40" s="130" t="str">
        <f t="shared" si="50"/>
        <v>18/8 - 22/8</v>
      </c>
      <c r="BB40" s="65"/>
      <c r="BC40" s="5"/>
      <c r="BD40" s="6"/>
      <c r="BE40" s="6"/>
    </row>
    <row r="41" spans="1:57" ht="19.5" customHeight="1" x14ac:dyDescent="0.2">
      <c r="A41" s="7"/>
      <c r="B41" s="103" t="str">
        <f>$B$32&amp;" ĐH CNTT"</f>
        <v>K63 ĐH CNTT</v>
      </c>
      <c r="C41" s="117">
        <f t="shared" si="39"/>
        <v>45537</v>
      </c>
      <c r="D41" s="50"/>
      <c r="E41" s="50"/>
      <c r="F41" s="118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1"/>
      <c r="R41" s="51">
        <f t="shared" si="53"/>
        <v>45646</v>
      </c>
      <c r="S41" s="60">
        <f t="shared" si="40"/>
        <v>45649</v>
      </c>
      <c r="T41" s="59"/>
      <c r="U41" s="120">
        <f t="shared" si="41"/>
        <v>45667</v>
      </c>
      <c r="V41" s="49">
        <f t="shared" si="42"/>
        <v>45670</v>
      </c>
      <c r="W41" s="56">
        <f t="shared" si="43"/>
        <v>45675</v>
      </c>
      <c r="X41" s="57"/>
      <c r="Y41" s="57">
        <f t="shared" si="44"/>
        <v>45697</v>
      </c>
      <c r="Z41" s="121">
        <f t="shared" si="52"/>
        <v>45698</v>
      </c>
      <c r="AA41" s="121"/>
      <c r="AB41" s="49"/>
      <c r="AC41" s="50"/>
      <c r="AD41" s="50"/>
      <c r="AE41" s="50"/>
      <c r="AF41" s="50"/>
      <c r="AG41" s="50"/>
      <c r="AH41" s="50"/>
      <c r="AI41" s="50"/>
      <c r="AJ41" s="122"/>
      <c r="AK41" s="121"/>
      <c r="AL41" s="122"/>
      <c r="AM41" s="122"/>
      <c r="AN41" s="122">
        <f t="shared" si="45"/>
        <v>45800</v>
      </c>
      <c r="AO41" s="60">
        <f t="shared" si="46"/>
        <v>45803</v>
      </c>
      <c r="AP41" s="60"/>
      <c r="AQ41" s="61">
        <f t="shared" si="47"/>
        <v>45821</v>
      </c>
      <c r="AR41" s="124"/>
      <c r="AS41" s="134"/>
      <c r="AT41" s="123"/>
      <c r="AU41" s="126"/>
      <c r="AV41" s="127">
        <f t="shared" si="48"/>
        <v>45852</v>
      </c>
      <c r="AW41" s="128"/>
      <c r="AX41" s="129"/>
      <c r="AY41" s="128"/>
      <c r="AZ41" s="128">
        <f t="shared" si="49"/>
        <v>45884</v>
      </c>
      <c r="BA41" s="130" t="str">
        <f t="shared" si="50"/>
        <v>18/8 - 22/8</v>
      </c>
      <c r="BB41" s="65"/>
      <c r="BC41" s="5"/>
      <c r="BD41" s="6"/>
      <c r="BE41" s="6"/>
    </row>
    <row r="42" spans="1:57" ht="19.5" customHeight="1" x14ac:dyDescent="0.2">
      <c r="A42" s="7"/>
      <c r="B42" s="103" t="str">
        <f>$B$32&amp;" ĐH Chăn nuôi"</f>
        <v>K63 ĐH Chăn nuôi</v>
      </c>
      <c r="C42" s="117">
        <f t="shared" si="39"/>
        <v>45537</v>
      </c>
      <c r="D42" s="50"/>
      <c r="E42" s="50"/>
      <c r="F42" s="118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1"/>
      <c r="R42" s="51">
        <f t="shared" si="53"/>
        <v>45646</v>
      </c>
      <c r="S42" s="60">
        <f t="shared" si="40"/>
        <v>45649</v>
      </c>
      <c r="T42" s="59"/>
      <c r="U42" s="120">
        <f t="shared" si="41"/>
        <v>45667</v>
      </c>
      <c r="V42" s="49">
        <f t="shared" si="42"/>
        <v>45670</v>
      </c>
      <c r="W42" s="56">
        <f t="shared" si="43"/>
        <v>45675</v>
      </c>
      <c r="X42" s="57"/>
      <c r="Y42" s="57">
        <f t="shared" si="44"/>
        <v>45697</v>
      </c>
      <c r="Z42" s="121">
        <f t="shared" si="52"/>
        <v>45698</v>
      </c>
      <c r="AA42" s="121"/>
      <c r="AB42" s="49"/>
      <c r="AC42" s="50"/>
      <c r="AD42" s="50"/>
      <c r="AE42" s="50"/>
      <c r="AF42" s="50"/>
      <c r="AG42" s="50"/>
      <c r="AH42" s="50"/>
      <c r="AI42" s="50"/>
      <c r="AJ42" s="121"/>
      <c r="AK42" s="121"/>
      <c r="AL42" s="122"/>
      <c r="AM42" s="137">
        <f>$C$15+7*(AM$17-$C$17)</f>
        <v>45789</v>
      </c>
      <c r="AN42" s="195">
        <f t="shared" si="45"/>
        <v>45800</v>
      </c>
      <c r="AO42" s="60">
        <f t="shared" si="46"/>
        <v>45803</v>
      </c>
      <c r="AP42" s="60"/>
      <c r="AQ42" s="61">
        <f t="shared" si="47"/>
        <v>45821</v>
      </c>
      <c r="AR42" s="131"/>
      <c r="AS42" s="124"/>
      <c r="AT42" s="123"/>
      <c r="AU42" s="126"/>
      <c r="AV42" s="127">
        <f t="shared" si="48"/>
        <v>45852</v>
      </c>
      <c r="AW42" s="128"/>
      <c r="AX42" s="129"/>
      <c r="AY42" s="128"/>
      <c r="AZ42" s="128">
        <f t="shared" si="49"/>
        <v>45884</v>
      </c>
      <c r="BA42" s="130" t="str">
        <f t="shared" si="50"/>
        <v>18/8 - 22/8</v>
      </c>
      <c r="BB42" s="65"/>
      <c r="BC42" s="196"/>
      <c r="BD42" s="196"/>
      <c r="BE42" s="196"/>
    </row>
    <row r="43" spans="1:57" ht="19.5" customHeight="1" x14ac:dyDescent="0.2">
      <c r="A43" s="7"/>
      <c r="B43" s="103" t="str">
        <f>$B$32&amp;" ĐH Nông học"</f>
        <v>K63 ĐH Nông học</v>
      </c>
      <c r="C43" s="117">
        <f t="shared" si="39"/>
        <v>45537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193">
        <f>$C$15+7*(N$17-$C$17)-3</f>
        <v>45611</v>
      </c>
      <c r="O43" s="244" t="s">
        <v>39</v>
      </c>
      <c r="P43" s="197"/>
      <c r="Q43" s="245"/>
      <c r="R43" s="197">
        <f>$C$15+7*(S$17-$C$17)-1</f>
        <v>45648</v>
      </c>
      <c r="S43" s="60">
        <f t="shared" si="40"/>
        <v>45649</v>
      </c>
      <c r="T43" s="59"/>
      <c r="U43" s="120">
        <f t="shared" si="41"/>
        <v>45667</v>
      </c>
      <c r="V43" s="49">
        <f t="shared" si="42"/>
        <v>45670</v>
      </c>
      <c r="W43" s="56">
        <f t="shared" si="43"/>
        <v>45675</v>
      </c>
      <c r="X43" s="57"/>
      <c r="Y43" s="57">
        <f t="shared" si="44"/>
        <v>45697</v>
      </c>
      <c r="Z43" s="121">
        <f t="shared" si="52"/>
        <v>45698</v>
      </c>
      <c r="AA43" s="121"/>
      <c r="AB43" s="49"/>
      <c r="AC43" s="50"/>
      <c r="AD43" s="50"/>
      <c r="AE43" s="50"/>
      <c r="AF43" s="50"/>
      <c r="AG43" s="50"/>
      <c r="AH43" s="50"/>
      <c r="AI43" s="50"/>
      <c r="AJ43" s="122"/>
      <c r="AK43" s="121"/>
      <c r="AL43" s="122"/>
      <c r="AM43" s="122"/>
      <c r="AN43" s="122">
        <f t="shared" si="45"/>
        <v>45800</v>
      </c>
      <c r="AO43" s="60">
        <f t="shared" si="46"/>
        <v>45803</v>
      </c>
      <c r="AP43" s="60"/>
      <c r="AQ43" s="61">
        <f t="shared" si="47"/>
        <v>45821</v>
      </c>
      <c r="AR43" s="137">
        <f>$C$15+7*(AR$17-$C$17)-2</f>
        <v>45822</v>
      </c>
      <c r="AS43" s="259" t="s">
        <v>40</v>
      </c>
      <c r="AT43" s="261"/>
      <c r="AU43" s="133">
        <f t="shared" ref="AU43:AU47" si="55">$C$15+7*(AV$17-$C$17)-1</f>
        <v>45851</v>
      </c>
      <c r="AV43" s="127">
        <f t="shared" si="48"/>
        <v>45852</v>
      </c>
      <c r="AW43" s="128"/>
      <c r="AX43" s="129"/>
      <c r="AY43" s="128"/>
      <c r="AZ43" s="128">
        <f t="shared" ref="AZ43" si="56">$C$15+7*(BA$17-$C$17)-3</f>
        <v>45884</v>
      </c>
      <c r="BA43" s="130" t="str">
        <f t="shared" ref="BA43" si="57">DAY(AZ43+3)&amp;"/"&amp;MONTH(AZ43+3)&amp;" - "&amp;DAY(AZ43+7)&amp;"/"&amp;MONTH(AZ43+7)</f>
        <v>18/8 - 22/8</v>
      </c>
      <c r="BB43" s="65"/>
      <c r="BC43" s="5"/>
      <c r="BD43" s="6"/>
      <c r="BE43" s="6"/>
    </row>
    <row r="44" spans="1:57" ht="19.5" customHeight="1" x14ac:dyDescent="0.2">
      <c r="A44" s="7"/>
      <c r="B44" s="103" t="str">
        <f>$B$32&amp;" ĐH BVTV"</f>
        <v>K63 ĐH BVTV</v>
      </c>
      <c r="C44" s="117">
        <f t="shared" si="39"/>
        <v>45537</v>
      </c>
      <c r="D44" s="50"/>
      <c r="E44" s="50"/>
      <c r="F44" s="118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132">
        <f>$C$15+7*(Q$17-$C$17)</f>
        <v>45635</v>
      </c>
      <c r="R44" s="133">
        <f t="shared" si="53"/>
        <v>45646</v>
      </c>
      <c r="S44" s="60">
        <f t="shared" si="40"/>
        <v>45649</v>
      </c>
      <c r="T44" s="59"/>
      <c r="U44" s="120">
        <f t="shared" si="41"/>
        <v>45667</v>
      </c>
      <c r="V44" s="49">
        <f t="shared" si="42"/>
        <v>45670</v>
      </c>
      <c r="W44" s="56">
        <f t="shared" si="43"/>
        <v>45675</v>
      </c>
      <c r="X44" s="57"/>
      <c r="Y44" s="57">
        <f t="shared" si="44"/>
        <v>45697</v>
      </c>
      <c r="Z44" s="121">
        <f t="shared" si="52"/>
        <v>45698</v>
      </c>
      <c r="AA44" s="121"/>
      <c r="AB44" s="49"/>
      <c r="AC44" s="50"/>
      <c r="AD44" s="50"/>
      <c r="AE44" s="50"/>
      <c r="AF44" s="50"/>
      <c r="AG44" s="50"/>
      <c r="AH44" s="50"/>
      <c r="AI44" s="50"/>
      <c r="AJ44" s="122"/>
      <c r="AK44" s="121"/>
      <c r="AL44" s="122"/>
      <c r="AM44" s="122"/>
      <c r="AN44" s="122">
        <f t="shared" si="45"/>
        <v>45800</v>
      </c>
      <c r="AO44" s="60">
        <f t="shared" si="46"/>
        <v>45803</v>
      </c>
      <c r="AP44" s="60"/>
      <c r="AQ44" s="61">
        <f t="shared" si="47"/>
        <v>45821</v>
      </c>
      <c r="AR44" s="137">
        <f>$C$15+7*(AR$17-$C$17)-2</f>
        <v>45822</v>
      </c>
      <c r="AS44" s="259" t="s">
        <v>17</v>
      </c>
      <c r="AT44" s="261"/>
      <c r="AU44" s="133">
        <f t="shared" si="55"/>
        <v>45851</v>
      </c>
      <c r="AV44" s="127">
        <f t="shared" si="48"/>
        <v>45852</v>
      </c>
      <c r="AW44" s="128"/>
      <c r="AX44" s="129"/>
      <c r="AY44" s="128"/>
      <c r="AZ44" s="128">
        <f t="shared" ref="AZ44" si="58">$C$15+7*(BA$17-$C$17)-3</f>
        <v>45884</v>
      </c>
      <c r="BA44" s="130" t="str">
        <f t="shared" ref="BA44" si="59">DAY(AZ44+3)&amp;"/"&amp;MONTH(AZ44+3)&amp;" - "&amp;DAY(AZ44+7)&amp;"/"&amp;MONTH(AZ44+7)</f>
        <v>18/8 - 22/8</v>
      </c>
      <c r="BB44" s="65"/>
      <c r="BC44" s="5"/>
      <c r="BD44" s="6"/>
      <c r="BE44" s="6"/>
    </row>
    <row r="45" spans="1:57" ht="19.5" customHeight="1" x14ac:dyDescent="0.2">
      <c r="A45" s="7"/>
      <c r="B45" s="103" t="str">
        <f>$B$32&amp;" ĐH Lâm sinh"</f>
        <v>K63 ĐH Lâm sinh</v>
      </c>
      <c r="C45" s="117">
        <f t="shared" si="39"/>
        <v>45537</v>
      </c>
      <c r="D45" s="50"/>
      <c r="E45" s="50"/>
      <c r="F45" s="118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1"/>
      <c r="R45" s="51">
        <f t="shared" si="53"/>
        <v>45646</v>
      </c>
      <c r="S45" s="60">
        <f t="shared" si="40"/>
        <v>45649</v>
      </c>
      <c r="T45" s="59"/>
      <c r="U45" s="120">
        <f t="shared" si="41"/>
        <v>45667</v>
      </c>
      <c r="V45" s="49">
        <f t="shared" si="42"/>
        <v>45670</v>
      </c>
      <c r="W45" s="56">
        <f t="shared" si="43"/>
        <v>45675</v>
      </c>
      <c r="X45" s="57"/>
      <c r="Y45" s="57">
        <f t="shared" si="44"/>
        <v>45697</v>
      </c>
      <c r="Z45" s="121">
        <f t="shared" si="52"/>
        <v>45698</v>
      </c>
      <c r="AA45" s="121"/>
      <c r="AB45" s="49"/>
      <c r="AC45" s="50"/>
      <c r="AD45" s="50"/>
      <c r="AE45" s="50"/>
      <c r="AF45" s="50"/>
      <c r="AG45" s="50"/>
      <c r="AH45" s="50"/>
      <c r="AI45" s="50"/>
      <c r="AJ45" s="50"/>
      <c r="AK45" s="121"/>
      <c r="AL45" s="122"/>
      <c r="AM45" s="122"/>
      <c r="AN45" s="122">
        <f t="shared" si="45"/>
        <v>45800</v>
      </c>
      <c r="AO45" s="60">
        <f t="shared" si="46"/>
        <v>45803</v>
      </c>
      <c r="AP45" s="60"/>
      <c r="AQ45" s="61">
        <f t="shared" si="47"/>
        <v>45821</v>
      </c>
      <c r="AR45" s="137">
        <f t="shared" ref="AR45:AR47" si="60">$C$15+7*(AR$17-$C$17)-2</f>
        <v>45822</v>
      </c>
      <c r="AS45" s="259" t="s">
        <v>18</v>
      </c>
      <c r="AT45" s="260"/>
      <c r="AU45" s="133">
        <f t="shared" si="55"/>
        <v>45851</v>
      </c>
      <c r="AV45" s="127">
        <f t="shared" si="48"/>
        <v>45852</v>
      </c>
      <c r="AW45" s="128"/>
      <c r="AX45" s="129"/>
      <c r="AY45" s="128"/>
      <c r="AZ45" s="128">
        <f t="shared" si="49"/>
        <v>45884</v>
      </c>
      <c r="BA45" s="130" t="str">
        <f t="shared" si="50"/>
        <v>18/8 - 22/8</v>
      </c>
      <c r="BB45" s="65"/>
      <c r="BC45" s="5"/>
      <c r="BD45" s="6"/>
      <c r="BE45" s="6"/>
    </row>
    <row r="46" spans="1:57" ht="19.5" customHeight="1" x14ac:dyDescent="0.2">
      <c r="A46" s="7"/>
      <c r="B46" s="103" t="str">
        <f>$B$32&amp;" ĐHQLTN Rừng"</f>
        <v>K63 ĐHQLTN Rừng</v>
      </c>
      <c r="C46" s="117">
        <f t="shared" si="39"/>
        <v>45537</v>
      </c>
      <c r="D46" s="50"/>
      <c r="E46" s="50"/>
      <c r="F46" s="118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1"/>
      <c r="R46" s="51">
        <f t="shared" si="53"/>
        <v>45646</v>
      </c>
      <c r="S46" s="60">
        <f t="shared" si="40"/>
        <v>45649</v>
      </c>
      <c r="T46" s="59"/>
      <c r="U46" s="120">
        <f t="shared" si="41"/>
        <v>45667</v>
      </c>
      <c r="V46" s="49">
        <f t="shared" si="42"/>
        <v>45670</v>
      </c>
      <c r="W46" s="56">
        <f t="shared" si="43"/>
        <v>45675</v>
      </c>
      <c r="X46" s="57"/>
      <c r="Y46" s="57">
        <f t="shared" si="44"/>
        <v>45697</v>
      </c>
      <c r="Z46" s="121">
        <f t="shared" si="52"/>
        <v>45698</v>
      </c>
      <c r="AA46" s="121"/>
      <c r="AB46" s="49"/>
      <c r="AC46" s="50"/>
      <c r="AD46" s="50"/>
      <c r="AE46" s="50"/>
      <c r="AF46" s="50"/>
      <c r="AG46" s="50"/>
      <c r="AH46" s="50"/>
      <c r="AI46" s="50"/>
      <c r="AJ46" s="50"/>
      <c r="AK46" s="121"/>
      <c r="AL46" s="122"/>
      <c r="AM46" s="122"/>
      <c r="AN46" s="122">
        <f t="shared" si="45"/>
        <v>45800</v>
      </c>
      <c r="AO46" s="60">
        <f t="shared" si="46"/>
        <v>45803</v>
      </c>
      <c r="AP46" s="60"/>
      <c r="AQ46" s="61">
        <f t="shared" si="47"/>
        <v>45821</v>
      </c>
      <c r="AR46" s="137">
        <f t="shared" si="60"/>
        <v>45822</v>
      </c>
      <c r="AS46" s="259" t="s">
        <v>18</v>
      </c>
      <c r="AT46" s="260"/>
      <c r="AU46" s="133">
        <f t="shared" si="55"/>
        <v>45851</v>
      </c>
      <c r="AV46" s="127">
        <f t="shared" si="48"/>
        <v>45852</v>
      </c>
      <c r="AW46" s="128"/>
      <c r="AX46" s="129"/>
      <c r="AY46" s="128"/>
      <c r="AZ46" s="128">
        <f t="shared" si="49"/>
        <v>45884</v>
      </c>
      <c r="BA46" s="130" t="str">
        <f t="shared" si="50"/>
        <v>18/8 - 22/8</v>
      </c>
      <c r="BB46" s="65"/>
      <c r="BC46" s="5"/>
      <c r="BD46" s="6"/>
      <c r="BE46" s="6"/>
    </row>
    <row r="47" spans="1:57" ht="19.5" customHeight="1" x14ac:dyDescent="0.2">
      <c r="A47" s="7"/>
      <c r="B47" s="103" t="str">
        <f>$B$32&amp;" ĐH QLTN&amp;MT"</f>
        <v>K63 ĐH QLTN&amp;MT</v>
      </c>
      <c r="C47" s="140">
        <f t="shared" si="39"/>
        <v>45537</v>
      </c>
      <c r="D47" s="78"/>
      <c r="E47" s="78"/>
      <c r="F47" s="141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7"/>
      <c r="R47" s="77">
        <f t="shared" si="53"/>
        <v>45646</v>
      </c>
      <c r="S47" s="84">
        <f t="shared" si="40"/>
        <v>45649</v>
      </c>
      <c r="T47" s="83"/>
      <c r="U47" s="142">
        <f t="shared" si="41"/>
        <v>45667</v>
      </c>
      <c r="V47" s="79">
        <f t="shared" si="42"/>
        <v>45670</v>
      </c>
      <c r="W47" s="80">
        <f t="shared" si="43"/>
        <v>45675</v>
      </c>
      <c r="X47" s="81"/>
      <c r="Y47" s="81">
        <f t="shared" si="44"/>
        <v>45697</v>
      </c>
      <c r="Z47" s="143">
        <f t="shared" si="52"/>
        <v>45698</v>
      </c>
      <c r="AA47" s="143"/>
      <c r="AB47" s="79"/>
      <c r="AC47" s="78"/>
      <c r="AD47" s="78"/>
      <c r="AE47" s="78"/>
      <c r="AF47" s="78"/>
      <c r="AG47" s="78"/>
      <c r="AH47" s="78"/>
      <c r="AI47" s="78"/>
      <c r="AJ47" s="78"/>
      <c r="AK47" s="143"/>
      <c r="AL47" s="144"/>
      <c r="AM47" s="144"/>
      <c r="AN47" s="144">
        <f t="shared" si="45"/>
        <v>45800</v>
      </c>
      <c r="AO47" s="84">
        <f t="shared" si="46"/>
        <v>45803</v>
      </c>
      <c r="AP47" s="84"/>
      <c r="AQ47" s="85">
        <f t="shared" si="47"/>
        <v>45821</v>
      </c>
      <c r="AR47" s="137">
        <f t="shared" si="60"/>
        <v>45822</v>
      </c>
      <c r="AS47" s="262" t="s">
        <v>18</v>
      </c>
      <c r="AT47" s="264"/>
      <c r="AU47" s="199">
        <f t="shared" si="55"/>
        <v>45851</v>
      </c>
      <c r="AV47" s="147">
        <f t="shared" si="48"/>
        <v>45852</v>
      </c>
      <c r="AW47" s="148"/>
      <c r="AX47" s="149"/>
      <c r="AY47" s="148"/>
      <c r="AZ47" s="148">
        <f t="shared" si="49"/>
        <v>45884</v>
      </c>
      <c r="BA47" s="150" t="str">
        <f t="shared" si="50"/>
        <v>18/8 - 22/8</v>
      </c>
      <c r="BB47" s="65"/>
      <c r="BC47" s="5"/>
      <c r="BD47" s="6"/>
      <c r="BE47" s="6"/>
    </row>
    <row r="48" spans="1:57" ht="19.5" customHeight="1" x14ac:dyDescent="0.2">
      <c r="A48" s="7"/>
      <c r="B48" s="151" t="s">
        <v>13</v>
      </c>
      <c r="C48" s="152"/>
      <c r="D48" s="153"/>
      <c r="E48" s="152"/>
      <c r="F48" s="152"/>
      <c r="G48" s="153"/>
      <c r="H48" s="153"/>
      <c r="I48" s="153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3"/>
      <c r="X48" s="153"/>
      <c r="Y48" s="154"/>
      <c r="Z48" s="154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5"/>
      <c r="AT48" s="156"/>
      <c r="AU48" s="157"/>
      <c r="AV48" s="158">
        <f t="shared" si="48"/>
        <v>45852</v>
      </c>
      <c r="AW48" s="159"/>
      <c r="AX48" s="159"/>
      <c r="AY48" s="160">
        <f>$C$15+7*(AZ$17-$C$17)-3</f>
        <v>45877</v>
      </c>
      <c r="AZ48" s="200"/>
      <c r="BA48" s="200"/>
      <c r="BB48" s="201"/>
      <c r="BC48" s="5"/>
      <c r="BD48" s="6"/>
      <c r="BE48" s="6"/>
    </row>
    <row r="49" spans="1:57" ht="19.5" customHeight="1" x14ac:dyDescent="0.2">
      <c r="A49" s="7"/>
      <c r="B49" s="202" t="s">
        <v>19</v>
      </c>
      <c r="C49" s="5"/>
      <c r="D49" s="5"/>
      <c r="E49" s="5"/>
      <c r="F49" s="203"/>
      <c r="G49" s="204"/>
      <c r="H49" s="204"/>
      <c r="I49" s="204"/>
      <c r="J49" s="204"/>
      <c r="K49" s="204"/>
      <c r="L49" s="204"/>
      <c r="M49" s="205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6"/>
      <c r="AO49" s="206"/>
      <c r="AP49" s="204"/>
      <c r="AQ49" s="206"/>
      <c r="AR49" s="204"/>
      <c r="AS49" s="204"/>
      <c r="AT49" s="207"/>
      <c r="AU49" s="204"/>
      <c r="AV49" s="208"/>
      <c r="AW49" s="208"/>
      <c r="AX49" s="209"/>
      <c r="AY49" s="208"/>
      <c r="AZ49" s="210"/>
      <c r="BA49" s="210"/>
      <c r="BB49" s="249"/>
      <c r="BC49" s="249"/>
      <c r="BD49" s="6"/>
      <c r="BE49" s="6"/>
    </row>
    <row r="50" spans="1:57" ht="19.5" customHeight="1" x14ac:dyDescent="0.2">
      <c r="A50" s="7"/>
      <c r="B50" s="93" t="s">
        <v>20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13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91"/>
      <c r="AU50" s="91"/>
      <c r="AV50" s="91"/>
      <c r="AW50" s="91"/>
      <c r="AX50" s="91"/>
      <c r="AY50" s="91"/>
      <c r="AZ50" s="91"/>
      <c r="BA50" s="91"/>
      <c r="BB50" s="249"/>
      <c r="BC50" s="249"/>
      <c r="BD50" s="5"/>
      <c r="BE50" s="5"/>
    </row>
    <row r="51" spans="1:57" ht="19.5" customHeight="1" x14ac:dyDescent="0.2">
      <c r="A51" s="7"/>
      <c r="B51" s="20"/>
      <c r="C51" s="175" t="str">
        <f>C33</f>
        <v>02/09/2024</v>
      </c>
      <c r="D51" s="20"/>
      <c r="E51" s="20"/>
      <c r="F51" s="211"/>
      <c r="G51" s="20"/>
      <c r="H51" s="20"/>
      <c r="I51" s="177"/>
      <c r="J51" s="5"/>
      <c r="K51" s="5"/>
      <c r="L51" s="5"/>
      <c r="M51" s="13"/>
      <c r="N51" s="5"/>
      <c r="O51" s="5"/>
      <c r="P51" s="5"/>
      <c r="Q51" s="5"/>
      <c r="R51" s="5"/>
      <c r="S51" s="5"/>
      <c r="T51" s="95"/>
      <c r="U51" s="95"/>
      <c r="V51" s="95"/>
      <c r="W51" s="95"/>
      <c r="X51" s="212"/>
      <c r="Y51" s="95"/>
      <c r="Z51" s="28">
        <f t="shared" ref="Z51:AS51" si="61">Y51+1</f>
        <v>1</v>
      </c>
      <c r="AA51" s="28">
        <f t="shared" si="61"/>
        <v>2</v>
      </c>
      <c r="AB51" s="28">
        <f t="shared" si="61"/>
        <v>3</v>
      </c>
      <c r="AC51" s="28">
        <f t="shared" si="61"/>
        <v>4</v>
      </c>
      <c r="AD51" s="28">
        <f t="shared" si="61"/>
        <v>5</v>
      </c>
      <c r="AE51" s="28">
        <f t="shared" si="61"/>
        <v>6</v>
      </c>
      <c r="AF51" s="28">
        <f t="shared" si="61"/>
        <v>7</v>
      </c>
      <c r="AG51" s="28">
        <f t="shared" si="61"/>
        <v>8</v>
      </c>
      <c r="AH51" s="28">
        <f t="shared" si="61"/>
        <v>9</v>
      </c>
      <c r="AI51" s="28">
        <f t="shared" si="61"/>
        <v>10</v>
      </c>
      <c r="AJ51" s="28">
        <f t="shared" si="61"/>
        <v>11</v>
      </c>
      <c r="AK51" s="28">
        <f t="shared" si="61"/>
        <v>12</v>
      </c>
      <c r="AL51" s="28">
        <f t="shared" si="61"/>
        <v>13</v>
      </c>
      <c r="AM51" s="28">
        <f t="shared" si="61"/>
        <v>14</v>
      </c>
      <c r="AN51" s="28">
        <f t="shared" si="61"/>
        <v>15</v>
      </c>
      <c r="AO51" s="28">
        <f t="shared" si="61"/>
        <v>16</v>
      </c>
      <c r="AP51" s="28">
        <f t="shared" si="61"/>
        <v>17</v>
      </c>
      <c r="AQ51" s="28">
        <f t="shared" si="61"/>
        <v>18</v>
      </c>
      <c r="AR51" s="28">
        <f t="shared" si="61"/>
        <v>19</v>
      </c>
      <c r="AS51" s="28">
        <f t="shared" si="61"/>
        <v>20</v>
      </c>
      <c r="BB51" s="249"/>
      <c r="BC51" s="249"/>
      <c r="BD51" s="6"/>
      <c r="BE51" s="6"/>
    </row>
    <row r="52" spans="1:57" ht="19.5" customHeight="1" x14ac:dyDescent="0.2">
      <c r="A52" s="7"/>
      <c r="B52" s="213" t="s">
        <v>11</v>
      </c>
      <c r="C52" s="214">
        <v>1</v>
      </c>
      <c r="D52" s="187">
        <f t="shared" ref="D52:AS52" si="62">C52+1</f>
        <v>2</v>
      </c>
      <c r="E52" s="187">
        <f t="shared" si="62"/>
        <v>3</v>
      </c>
      <c r="F52" s="187">
        <f t="shared" si="62"/>
        <v>4</v>
      </c>
      <c r="G52" s="187">
        <f t="shared" si="62"/>
        <v>5</v>
      </c>
      <c r="H52" s="187">
        <f t="shared" si="62"/>
        <v>6</v>
      </c>
      <c r="I52" s="187">
        <f t="shared" si="62"/>
        <v>7</v>
      </c>
      <c r="J52" s="187">
        <f t="shared" si="62"/>
        <v>8</v>
      </c>
      <c r="K52" s="187">
        <f t="shared" si="62"/>
        <v>9</v>
      </c>
      <c r="L52" s="187">
        <f t="shared" si="62"/>
        <v>10</v>
      </c>
      <c r="M52" s="187">
        <f t="shared" si="62"/>
        <v>11</v>
      </c>
      <c r="N52" s="187">
        <f t="shared" si="62"/>
        <v>12</v>
      </c>
      <c r="O52" s="187">
        <f t="shared" si="62"/>
        <v>13</v>
      </c>
      <c r="P52" s="187">
        <f t="shared" si="62"/>
        <v>14</v>
      </c>
      <c r="Q52" s="187">
        <f t="shared" si="62"/>
        <v>15</v>
      </c>
      <c r="R52" s="187">
        <f t="shared" si="62"/>
        <v>16</v>
      </c>
      <c r="S52" s="188">
        <f t="shared" si="62"/>
        <v>17</v>
      </c>
      <c r="T52" s="186">
        <f t="shared" si="62"/>
        <v>18</v>
      </c>
      <c r="U52" s="187">
        <f t="shared" si="62"/>
        <v>19</v>
      </c>
      <c r="V52" s="187">
        <f t="shared" si="62"/>
        <v>20</v>
      </c>
      <c r="W52" s="187">
        <f t="shared" si="62"/>
        <v>21</v>
      </c>
      <c r="X52" s="188">
        <f t="shared" si="62"/>
        <v>22</v>
      </c>
      <c r="Y52" s="189">
        <f t="shared" si="62"/>
        <v>23</v>
      </c>
      <c r="Z52" s="189">
        <f t="shared" si="62"/>
        <v>24</v>
      </c>
      <c r="AA52" s="189">
        <f t="shared" si="62"/>
        <v>25</v>
      </c>
      <c r="AB52" s="189">
        <f t="shared" si="62"/>
        <v>26</v>
      </c>
      <c r="AC52" s="189">
        <f t="shared" si="62"/>
        <v>27</v>
      </c>
      <c r="AD52" s="189">
        <f t="shared" si="62"/>
        <v>28</v>
      </c>
      <c r="AE52" s="189">
        <f t="shared" si="62"/>
        <v>29</v>
      </c>
      <c r="AF52" s="189">
        <f t="shared" si="62"/>
        <v>30</v>
      </c>
      <c r="AG52" s="189">
        <f t="shared" si="62"/>
        <v>31</v>
      </c>
      <c r="AH52" s="189">
        <f t="shared" si="62"/>
        <v>32</v>
      </c>
      <c r="AI52" s="189">
        <f t="shared" si="62"/>
        <v>33</v>
      </c>
      <c r="AJ52" s="189">
        <f t="shared" si="62"/>
        <v>34</v>
      </c>
      <c r="AK52" s="189">
        <f t="shared" si="62"/>
        <v>35</v>
      </c>
      <c r="AL52" s="189">
        <f t="shared" si="62"/>
        <v>36</v>
      </c>
      <c r="AM52" s="189">
        <f t="shared" si="62"/>
        <v>37</v>
      </c>
      <c r="AN52" s="189">
        <f t="shared" si="62"/>
        <v>38</v>
      </c>
      <c r="AO52" s="189">
        <f t="shared" si="62"/>
        <v>39</v>
      </c>
      <c r="AP52" s="189">
        <f t="shared" si="62"/>
        <v>40</v>
      </c>
      <c r="AQ52" s="189">
        <f t="shared" si="62"/>
        <v>41</v>
      </c>
      <c r="AR52" s="189">
        <f t="shared" si="62"/>
        <v>42</v>
      </c>
      <c r="AS52" s="189">
        <f t="shared" si="62"/>
        <v>43</v>
      </c>
      <c r="AT52" s="215"/>
      <c r="AU52" s="215"/>
      <c r="AV52" s="215"/>
      <c r="AW52" s="215"/>
      <c r="AX52" s="215"/>
      <c r="AY52" s="215"/>
      <c r="AZ52" s="215"/>
      <c r="BA52" s="215"/>
      <c r="BB52" s="248">
        <f>BA52+1</f>
        <v>1</v>
      </c>
      <c r="BC52" s="249"/>
      <c r="BD52" s="6"/>
      <c r="BE52" s="6"/>
    </row>
    <row r="53" spans="1:57" ht="19.5" customHeight="1" x14ac:dyDescent="0.2">
      <c r="A53" s="7"/>
      <c r="B53" s="216" t="str">
        <f>$B$50&amp;" ĐHSP"</f>
        <v>K62 ĐHSP</v>
      </c>
      <c r="C53" s="104">
        <f t="shared" ref="C53:C63" si="63">$C$15+7*(C$17-$C$17)</f>
        <v>45537</v>
      </c>
      <c r="D53" s="34"/>
      <c r="E53" s="34"/>
      <c r="F53" s="105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7"/>
      <c r="R53" s="37">
        <f>$C$15+7*(S$17-$C$17)-3</f>
        <v>45646</v>
      </c>
      <c r="S53" s="42">
        <f t="shared" ref="S53:S59" si="64">$C$15+7*(S$17-$C$17)</f>
        <v>45649</v>
      </c>
      <c r="T53" s="217"/>
      <c r="U53" s="107">
        <f t="shared" ref="U53:U59" si="65">$C$15+7*(V$17-$C$17)-3</f>
        <v>45667</v>
      </c>
      <c r="V53" s="190">
        <f t="shared" ref="V53:V59" si="66">$C$15+7*(V$17-$C$17)</f>
        <v>45670</v>
      </c>
      <c r="W53" s="38">
        <f t="shared" ref="W53:W63" si="67">$D$7+7*(W$8-$D$8)-2</f>
        <v>45675</v>
      </c>
      <c r="X53" s="39"/>
      <c r="Y53" s="39">
        <f t="shared" ref="Y53:Y63" si="68">$D$7+7*(Z$8-$D$8)-1</f>
        <v>45697</v>
      </c>
      <c r="Z53" s="191"/>
      <c r="AA53" s="191">
        <f>$D$7+7*(AB$8-$D$8)-3</f>
        <v>45709</v>
      </c>
      <c r="AB53" s="192">
        <f>$C$15+7*(AB$17-$C$17)</f>
        <v>45712</v>
      </c>
      <c r="AC53" s="253" t="s">
        <v>21</v>
      </c>
      <c r="AD53" s="254"/>
      <c r="AE53" s="254"/>
      <c r="AF53" s="254"/>
      <c r="AG53" s="255"/>
      <c r="AH53" s="106">
        <f>$C$15+7*(AI$17-$C$17)-3</f>
        <v>45758</v>
      </c>
      <c r="AI53" s="33">
        <f>$C$15+7*(AI$17-$C$17)</f>
        <v>45761</v>
      </c>
      <c r="AJ53" s="105"/>
      <c r="AK53" s="33"/>
      <c r="AL53" s="105"/>
      <c r="AM53" s="105"/>
      <c r="AN53" s="105"/>
      <c r="AO53" s="42">
        <f>$C$15+7*(AO$17-$C$17)</f>
        <v>45803</v>
      </c>
      <c r="AP53" s="42"/>
      <c r="AQ53" s="43">
        <f>$C$15+7*(AR$17-$C$17)-3</f>
        <v>45821</v>
      </c>
      <c r="AR53" s="109"/>
      <c r="AS53" s="109"/>
      <c r="AT53" s="218"/>
      <c r="AU53" s="110"/>
      <c r="AV53" s="218"/>
      <c r="AW53" s="218"/>
      <c r="AX53" s="111"/>
      <c r="AY53" s="218"/>
      <c r="AZ53" s="219"/>
      <c r="BA53" s="218"/>
      <c r="BB53" s="47"/>
      <c r="BC53" s="5"/>
      <c r="BD53" s="6"/>
      <c r="BE53" s="6"/>
    </row>
    <row r="54" spans="1:57" ht="19.5" customHeight="1" x14ac:dyDescent="0.2">
      <c r="A54" s="7"/>
      <c r="B54" s="103" t="str">
        <f>$B$50&amp;" ĐH QTKD"</f>
        <v>K62 ĐH QTKD</v>
      </c>
      <c r="C54" s="220">
        <f t="shared" si="63"/>
        <v>45537</v>
      </c>
      <c r="D54" s="133" t="s">
        <v>22</v>
      </c>
      <c r="E54" s="133">
        <f>$C$15+7*(F$17-$C$17)-1</f>
        <v>45557</v>
      </c>
      <c r="F54" s="132">
        <f>$C$15+7*(F$17-$C$17)</f>
        <v>45558</v>
      </c>
      <c r="G54" s="193" t="s">
        <v>18</v>
      </c>
      <c r="H54" s="133">
        <f>$C$15+7*(I$17-$C$17)-1</f>
        <v>45578</v>
      </c>
      <c r="I54" s="132">
        <f>$C$15+7*(I$17-$C$17)</f>
        <v>45579</v>
      </c>
      <c r="J54" s="193" t="s">
        <v>18</v>
      </c>
      <c r="K54" s="133">
        <f>$C$15+7*(L$17-$C$17)-1</f>
        <v>45599</v>
      </c>
      <c r="L54" s="132">
        <f>$C$15+7*(L$17-$C$17)</f>
        <v>45600</v>
      </c>
      <c r="M54" s="259" t="s">
        <v>18</v>
      </c>
      <c r="N54" s="260"/>
      <c r="O54" s="133">
        <f>$C$15+7*(P$17-$C$17)-1</f>
        <v>45627</v>
      </c>
      <c r="P54" s="132">
        <f>$C$15+7*(P$17-$C$17)</f>
        <v>45628</v>
      </c>
      <c r="Q54" s="193" t="s">
        <v>18</v>
      </c>
      <c r="R54" s="133">
        <f>$C$15+7*(S$17-$C$17)-1</f>
        <v>45648</v>
      </c>
      <c r="S54" s="132">
        <f t="shared" si="64"/>
        <v>45649</v>
      </c>
      <c r="T54" s="193" t="s">
        <v>18</v>
      </c>
      <c r="U54" s="133">
        <f t="shared" si="65"/>
        <v>45667</v>
      </c>
      <c r="V54" s="137">
        <f t="shared" si="66"/>
        <v>45670</v>
      </c>
      <c r="W54" s="56">
        <f t="shared" si="67"/>
        <v>45675</v>
      </c>
      <c r="X54" s="57"/>
      <c r="Y54" s="57">
        <f t="shared" si="68"/>
        <v>45697</v>
      </c>
      <c r="AA54" s="137">
        <f t="shared" ref="Z54:AA63" si="69">$C$15+7*(AA$17-$C$17)</f>
        <v>45705</v>
      </c>
      <c r="AB54" s="259" t="s">
        <v>23</v>
      </c>
      <c r="AC54" s="265"/>
      <c r="AD54" s="265"/>
      <c r="AE54" s="265"/>
      <c r="AF54" s="265"/>
      <c r="AG54" s="265"/>
      <c r="AH54" s="265"/>
      <c r="AI54" s="265"/>
      <c r="AJ54" s="265"/>
      <c r="AK54" s="265"/>
      <c r="AL54" s="265"/>
      <c r="AM54" s="265"/>
      <c r="AN54" s="265"/>
      <c r="AO54" s="260"/>
      <c r="AP54" s="195">
        <f t="shared" ref="AP54:AP58" si="70">$C$15+7*(AQ$17-$C$17)-3</f>
        <v>45814</v>
      </c>
      <c r="AQ54" s="68"/>
      <c r="AR54" s="68"/>
      <c r="AS54" s="68"/>
      <c r="AT54" s="221"/>
      <c r="AU54" s="138"/>
      <c r="AV54" s="221"/>
      <c r="AW54" s="221"/>
      <c r="AX54" s="126"/>
      <c r="AY54" s="194"/>
      <c r="AZ54" s="221"/>
      <c r="BA54" s="194"/>
      <c r="BB54" s="65"/>
      <c r="BC54" s="5"/>
      <c r="BD54" s="6"/>
      <c r="BE54" s="6"/>
    </row>
    <row r="55" spans="1:57" ht="19.5" customHeight="1" x14ac:dyDescent="0.2">
      <c r="A55" s="7"/>
      <c r="B55" s="103" t="str">
        <f>$B$50&amp;" ĐH Kế toán"</f>
        <v>K62 ĐH Kế toán</v>
      </c>
      <c r="C55" s="117">
        <f t="shared" si="63"/>
        <v>45537</v>
      </c>
      <c r="D55" s="50"/>
      <c r="E55" s="50"/>
      <c r="F55" s="118"/>
      <c r="G55" s="50"/>
      <c r="H55" s="137">
        <f>$C$15+7*(H$17-$C$17)</f>
        <v>45572</v>
      </c>
      <c r="I55" s="246" t="s">
        <v>41</v>
      </c>
      <c r="J55" s="133">
        <f>$C$15+7*(K$17-$C$17)-1</f>
        <v>45592</v>
      </c>
      <c r="K55" s="50"/>
      <c r="L55" s="50"/>
      <c r="M55" s="50"/>
      <c r="N55" s="50"/>
      <c r="O55" s="50"/>
      <c r="P55" s="50"/>
      <c r="Q55" s="51"/>
      <c r="R55" s="51">
        <f t="shared" ref="R55:R56" si="71">$C$15+7*(S$17-$C$17)-3</f>
        <v>45646</v>
      </c>
      <c r="S55" s="60">
        <f t="shared" si="64"/>
        <v>45649</v>
      </c>
      <c r="T55" s="119"/>
      <c r="U55" s="120">
        <f t="shared" si="65"/>
        <v>45667</v>
      </c>
      <c r="V55" s="137">
        <f t="shared" si="66"/>
        <v>45670</v>
      </c>
      <c r="W55" s="56">
        <f t="shared" si="67"/>
        <v>45675</v>
      </c>
      <c r="X55" s="57"/>
      <c r="Y55" s="57">
        <f t="shared" si="68"/>
        <v>45697</v>
      </c>
      <c r="Z55" s="137">
        <f t="shared" si="69"/>
        <v>45698</v>
      </c>
      <c r="AA55" s="137"/>
      <c r="AB55" s="266" t="s">
        <v>23</v>
      </c>
      <c r="AC55" s="265"/>
      <c r="AD55" s="265"/>
      <c r="AE55" s="265"/>
      <c r="AF55" s="265"/>
      <c r="AG55" s="265"/>
      <c r="AH55" s="265"/>
      <c r="AI55" s="265"/>
      <c r="AJ55" s="265"/>
      <c r="AK55" s="265"/>
      <c r="AL55" s="265"/>
      <c r="AM55" s="265"/>
      <c r="AN55" s="265"/>
      <c r="AO55" s="260"/>
      <c r="AP55" s="195">
        <f t="shared" si="70"/>
        <v>45814</v>
      </c>
      <c r="AQ55" s="68"/>
      <c r="AR55" s="68"/>
      <c r="AS55" s="68"/>
      <c r="AT55" s="194"/>
      <c r="AU55" s="124"/>
      <c r="AV55" s="194"/>
      <c r="AW55" s="194"/>
      <c r="AX55" s="126"/>
      <c r="AY55" s="194"/>
      <c r="AZ55" s="221"/>
      <c r="BA55" s="194"/>
      <c r="BB55" s="65"/>
      <c r="BC55" s="5"/>
      <c r="BD55" s="6"/>
      <c r="BE55" s="6"/>
    </row>
    <row r="56" spans="1:57" ht="19.5" customHeight="1" x14ac:dyDescent="0.2">
      <c r="A56" s="7"/>
      <c r="B56" s="103" t="str">
        <f>$B$50&amp;" ĐH TCNH"</f>
        <v>K62 ĐH TCNH</v>
      </c>
      <c r="C56" s="117">
        <f t="shared" si="63"/>
        <v>45537</v>
      </c>
      <c r="D56" s="50"/>
      <c r="E56" s="50"/>
      <c r="F56" s="118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1"/>
      <c r="R56" s="51">
        <f t="shared" si="71"/>
        <v>45646</v>
      </c>
      <c r="S56" s="60">
        <f t="shared" si="64"/>
        <v>45649</v>
      </c>
      <c r="T56" s="119"/>
      <c r="U56" s="120">
        <f t="shared" si="65"/>
        <v>45667</v>
      </c>
      <c r="V56" s="137">
        <f t="shared" si="66"/>
        <v>45670</v>
      </c>
      <c r="W56" s="56">
        <f t="shared" si="67"/>
        <v>45675</v>
      </c>
      <c r="X56" s="57"/>
      <c r="Y56" s="57">
        <f t="shared" si="68"/>
        <v>45697</v>
      </c>
      <c r="Z56" s="137">
        <f t="shared" si="69"/>
        <v>45698</v>
      </c>
      <c r="AA56" s="137"/>
      <c r="AB56" s="266" t="s">
        <v>23</v>
      </c>
      <c r="AC56" s="265"/>
      <c r="AD56" s="265"/>
      <c r="AE56" s="265"/>
      <c r="AF56" s="265"/>
      <c r="AG56" s="265"/>
      <c r="AH56" s="265"/>
      <c r="AI56" s="265"/>
      <c r="AJ56" s="265"/>
      <c r="AK56" s="265"/>
      <c r="AL56" s="265"/>
      <c r="AM56" s="265"/>
      <c r="AN56" s="265"/>
      <c r="AO56" s="260"/>
      <c r="AP56" s="195">
        <f t="shared" si="70"/>
        <v>45814</v>
      </c>
      <c r="AQ56" s="68"/>
      <c r="AR56" s="68"/>
      <c r="AS56" s="68"/>
      <c r="AT56" s="194"/>
      <c r="AU56" s="124"/>
      <c r="AV56" s="194"/>
      <c r="AW56" s="194"/>
      <c r="AX56" s="126"/>
      <c r="AY56" s="194"/>
      <c r="AZ56" s="221"/>
      <c r="BA56" s="194"/>
      <c r="BB56" s="222">
        <f>BA56+1</f>
        <v>1</v>
      </c>
      <c r="BC56" s="5"/>
      <c r="BD56" s="6"/>
      <c r="BE56" s="6"/>
    </row>
    <row r="57" spans="1:57" ht="19.5" customHeight="1" x14ac:dyDescent="0.2">
      <c r="A57" s="7"/>
      <c r="B57" s="103" t="str">
        <f>$B$50&amp;" QT DL&amp;LH"</f>
        <v>K62 QT DL&amp;LH</v>
      </c>
      <c r="C57" s="117">
        <f t="shared" si="63"/>
        <v>45537</v>
      </c>
      <c r="D57" s="50"/>
      <c r="E57" s="50"/>
      <c r="F57" s="118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132">
        <f>$C$15+7*(Q$17-$C$17)</f>
        <v>45635</v>
      </c>
      <c r="R57" s="133">
        <f>$C$15+7*(S$17-$C$17)-1</f>
        <v>45648</v>
      </c>
      <c r="S57" s="60">
        <f t="shared" si="64"/>
        <v>45649</v>
      </c>
      <c r="T57" s="119"/>
      <c r="U57" s="120">
        <f t="shared" si="65"/>
        <v>45667</v>
      </c>
      <c r="V57" s="137">
        <f t="shared" si="66"/>
        <v>45670</v>
      </c>
      <c r="W57" s="56">
        <f t="shared" si="67"/>
        <v>45675</v>
      </c>
      <c r="X57" s="57"/>
      <c r="Y57" s="57">
        <f t="shared" si="68"/>
        <v>45697</v>
      </c>
      <c r="AA57" s="137">
        <f t="shared" si="69"/>
        <v>45705</v>
      </c>
      <c r="AB57" s="259" t="s">
        <v>23</v>
      </c>
      <c r="AC57" s="265"/>
      <c r="AD57" s="265"/>
      <c r="AE57" s="265"/>
      <c r="AF57" s="265"/>
      <c r="AG57" s="265"/>
      <c r="AH57" s="265"/>
      <c r="AI57" s="265"/>
      <c r="AJ57" s="265"/>
      <c r="AK57" s="265"/>
      <c r="AL57" s="265"/>
      <c r="AM57" s="265"/>
      <c r="AN57" s="265"/>
      <c r="AO57" s="260"/>
      <c r="AP57" s="195">
        <f t="shared" si="70"/>
        <v>45814</v>
      </c>
      <c r="AQ57" s="68"/>
      <c r="AR57" s="68"/>
      <c r="AS57" s="68"/>
      <c r="AT57" s="124"/>
      <c r="AU57" s="124"/>
      <c r="AV57" s="194"/>
      <c r="AW57" s="194"/>
      <c r="AX57" s="126"/>
      <c r="AY57" s="194"/>
      <c r="AZ57" s="221"/>
      <c r="BA57" s="194"/>
      <c r="BB57" s="65"/>
      <c r="BC57" s="5"/>
      <c r="BD57" s="6"/>
      <c r="BE57" s="6"/>
    </row>
    <row r="58" spans="1:57" ht="19.5" customHeight="1" x14ac:dyDescent="0.2">
      <c r="A58" s="7"/>
      <c r="B58" s="103" t="str">
        <f>$B$50&amp;" ĐH CNTT"</f>
        <v>K62 ĐH CNTT</v>
      </c>
      <c r="C58" s="117">
        <f t="shared" si="63"/>
        <v>45537</v>
      </c>
      <c r="D58" s="50"/>
      <c r="E58" s="50"/>
      <c r="F58" s="118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1"/>
      <c r="R58" s="51">
        <f>$C$15+7*(S$17-$C$17)-3</f>
        <v>45646</v>
      </c>
      <c r="S58" s="60">
        <f t="shared" si="64"/>
        <v>45649</v>
      </c>
      <c r="T58" s="59"/>
      <c r="U58" s="120">
        <f t="shared" si="65"/>
        <v>45667</v>
      </c>
      <c r="V58" s="137">
        <f t="shared" si="66"/>
        <v>45670</v>
      </c>
      <c r="W58" s="56">
        <f t="shared" si="67"/>
        <v>45675</v>
      </c>
      <c r="X58" s="57"/>
      <c r="Y58" s="57">
        <f t="shared" si="68"/>
        <v>45697</v>
      </c>
      <c r="Z58" s="137">
        <f t="shared" si="69"/>
        <v>45698</v>
      </c>
      <c r="AA58" s="137"/>
      <c r="AB58" s="259" t="s">
        <v>23</v>
      </c>
      <c r="AC58" s="265"/>
      <c r="AD58" s="265"/>
      <c r="AE58" s="265"/>
      <c r="AF58" s="265"/>
      <c r="AG58" s="265"/>
      <c r="AH58" s="265"/>
      <c r="AI58" s="265"/>
      <c r="AJ58" s="265"/>
      <c r="AK58" s="265"/>
      <c r="AL58" s="265"/>
      <c r="AM58" s="265"/>
      <c r="AN58" s="265"/>
      <c r="AO58" s="260"/>
      <c r="AP58" s="195">
        <f t="shared" si="70"/>
        <v>45814</v>
      </c>
      <c r="AQ58" s="68"/>
      <c r="AR58" s="68"/>
      <c r="AS58" s="68"/>
      <c r="AT58" s="223"/>
      <c r="AU58" s="124"/>
      <c r="AV58" s="194"/>
      <c r="AW58" s="194"/>
      <c r="AX58" s="126"/>
      <c r="AY58" s="194"/>
      <c r="AZ58" s="221"/>
      <c r="BA58" s="194"/>
      <c r="BB58" s="65"/>
      <c r="BC58" s="5"/>
      <c r="BD58" s="6"/>
      <c r="BE58" s="6"/>
    </row>
    <row r="59" spans="1:57" ht="19.5" customHeight="1" x14ac:dyDescent="0.2">
      <c r="A59" s="7"/>
      <c r="B59" s="103" t="str">
        <f>$B$50&amp;" ĐH Chăn nuôi"</f>
        <v>K62 ĐH Chăn nuôi</v>
      </c>
      <c r="C59" s="117">
        <f t="shared" si="63"/>
        <v>45537</v>
      </c>
      <c r="D59" s="50"/>
      <c r="E59" s="50"/>
      <c r="F59" s="118"/>
      <c r="G59" s="50"/>
      <c r="H59" s="50"/>
      <c r="I59" s="50"/>
      <c r="J59" s="50"/>
      <c r="K59" s="50"/>
      <c r="L59" s="50"/>
      <c r="M59" s="50"/>
      <c r="N59" s="50"/>
      <c r="O59" s="50"/>
      <c r="P59" s="193">
        <f>$C$15+7*(P$17-$C$17)</f>
        <v>45628</v>
      </c>
      <c r="Q59" s="197">
        <f>$C$15+7*(R$17-$C$17)-3</f>
        <v>45639</v>
      </c>
      <c r="R59" s="51">
        <f>$C$15+7*(S$17-$C$17)-3</f>
        <v>45646</v>
      </c>
      <c r="S59" s="60">
        <f t="shared" si="64"/>
        <v>45649</v>
      </c>
      <c r="T59" s="59"/>
      <c r="U59" s="120">
        <f t="shared" si="65"/>
        <v>45667</v>
      </c>
      <c r="V59" s="137">
        <f t="shared" si="66"/>
        <v>45670</v>
      </c>
      <c r="W59" s="56">
        <f t="shared" si="67"/>
        <v>45675</v>
      </c>
      <c r="X59" s="57"/>
      <c r="Y59" s="57">
        <f t="shared" si="68"/>
        <v>45697</v>
      </c>
      <c r="Z59" s="137">
        <f t="shared" si="69"/>
        <v>45698</v>
      </c>
      <c r="AA59" s="137"/>
      <c r="AB59" s="266" t="s">
        <v>23</v>
      </c>
      <c r="AC59" s="265"/>
      <c r="AD59" s="265"/>
      <c r="AE59" s="265"/>
      <c r="AF59" s="265"/>
      <c r="AG59" s="265"/>
      <c r="AH59" s="265"/>
      <c r="AI59" s="265"/>
      <c r="AJ59" s="265"/>
      <c r="AK59" s="265"/>
      <c r="AL59" s="265"/>
      <c r="AM59" s="265"/>
      <c r="AN59" s="265"/>
      <c r="AO59" s="265"/>
      <c r="AP59" s="265"/>
      <c r="AQ59" s="265"/>
      <c r="AR59" s="260"/>
      <c r="AS59" s="224">
        <f>$C$15+7*(AT$17-$C$17)-3</f>
        <v>45835</v>
      </c>
      <c r="AT59" s="194"/>
      <c r="AU59" s="194"/>
      <c r="AV59" s="194"/>
      <c r="AW59" s="194"/>
      <c r="AX59" s="126"/>
      <c r="AY59" s="194"/>
      <c r="AZ59" s="221"/>
      <c r="BA59" s="194"/>
      <c r="BB59" s="65"/>
      <c r="BC59" s="5"/>
      <c r="BD59" s="6"/>
      <c r="BE59" s="6"/>
    </row>
    <row r="60" spans="1:57" ht="19.5" customHeight="1" x14ac:dyDescent="0.2">
      <c r="A60" s="7"/>
      <c r="B60" s="103" t="str">
        <f>$B$50&amp;" ĐH Nông học"</f>
        <v>K62 ĐH Nông học</v>
      </c>
      <c r="C60" s="220">
        <f t="shared" si="63"/>
        <v>45537</v>
      </c>
      <c r="D60" s="259" t="s">
        <v>24</v>
      </c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0"/>
      <c r="W60" s="56">
        <f t="shared" si="67"/>
        <v>45675</v>
      </c>
      <c r="X60" s="57"/>
      <c r="Y60" s="57">
        <f t="shared" si="68"/>
        <v>45697</v>
      </c>
      <c r="Z60" s="121">
        <f t="shared" si="69"/>
        <v>45698</v>
      </c>
      <c r="AA60" s="121"/>
      <c r="AB60" s="49"/>
      <c r="AC60" s="121"/>
      <c r="AD60" s="49"/>
      <c r="AE60" s="50"/>
      <c r="AF60" s="50"/>
      <c r="AG60" s="50"/>
      <c r="AH60" s="50"/>
      <c r="AI60" s="50"/>
      <c r="AJ60" s="50"/>
      <c r="AK60" s="50"/>
      <c r="AL60" s="122"/>
      <c r="AM60" s="121"/>
      <c r="AN60" s="122"/>
      <c r="AO60" s="51">
        <f>$C$15+7*(AP$17-$C$17)-3</f>
        <v>45807</v>
      </c>
      <c r="AP60" s="60">
        <f>$C$15+7*(AP$17-$C$17)</f>
        <v>45810</v>
      </c>
      <c r="AQ60" s="61"/>
      <c r="AR60" s="61">
        <f>$C$15+7*(AS$17-$C$17)-3</f>
        <v>45828</v>
      </c>
      <c r="AS60" s="68"/>
      <c r="AT60" s="267"/>
      <c r="AU60" s="265"/>
      <c r="AV60" s="260"/>
      <c r="AW60" s="131"/>
      <c r="AX60" s="126"/>
      <c r="AY60" s="194"/>
      <c r="AZ60" s="221"/>
      <c r="BA60" s="194"/>
      <c r="BB60" s="222">
        <f>BA60+1</f>
        <v>1</v>
      </c>
      <c r="BC60" s="5"/>
      <c r="BD60" s="6"/>
      <c r="BE60" s="6"/>
    </row>
    <row r="61" spans="1:57" ht="19.5" customHeight="1" x14ac:dyDescent="0.2">
      <c r="A61" s="7"/>
      <c r="B61" s="103" t="str">
        <f>$B$50&amp;" ĐH Lâm sinh"</f>
        <v>K62 ĐH Lâm sinh</v>
      </c>
      <c r="C61" s="117">
        <f t="shared" si="63"/>
        <v>45537</v>
      </c>
      <c r="D61" s="50"/>
      <c r="E61" s="50"/>
      <c r="F61" s="118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49"/>
      <c r="R61" s="51">
        <f t="shared" ref="R61:R63" si="72">$C$15+7*(S$17-$C$17)-3</f>
        <v>45646</v>
      </c>
      <c r="S61" s="60">
        <f t="shared" ref="S61:S63" si="73">$C$15+7*(S$17-$C$17)</f>
        <v>45649</v>
      </c>
      <c r="T61" s="59"/>
      <c r="U61" s="120">
        <f t="shared" ref="U61:U63" si="74">$C$15+7*(V$17-$C$17)-3</f>
        <v>45667</v>
      </c>
      <c r="V61" s="137">
        <f t="shared" ref="V61:V63" si="75">$C$15+7*(V$17-$C$17)</f>
        <v>45670</v>
      </c>
      <c r="W61" s="56">
        <f t="shared" si="67"/>
        <v>45675</v>
      </c>
      <c r="X61" s="57"/>
      <c r="Y61" s="57">
        <f t="shared" si="68"/>
        <v>45697</v>
      </c>
      <c r="Z61" s="137">
        <f t="shared" si="69"/>
        <v>45698</v>
      </c>
      <c r="AA61" s="137"/>
      <c r="AB61" s="259" t="s">
        <v>24</v>
      </c>
      <c r="AC61" s="265"/>
      <c r="AD61" s="265"/>
      <c r="AE61" s="265"/>
      <c r="AF61" s="265"/>
      <c r="AG61" s="265"/>
      <c r="AH61" s="265"/>
      <c r="AI61" s="265"/>
      <c r="AJ61" s="265"/>
      <c r="AK61" s="265"/>
      <c r="AL61" s="265"/>
      <c r="AM61" s="265"/>
      <c r="AN61" s="265"/>
      <c r="AO61" s="265"/>
      <c r="AP61" s="265"/>
      <c r="AQ61" s="265"/>
      <c r="AR61" s="260"/>
      <c r="AS61" s="224">
        <f>$C$15+7*(AT$17-$C$17)-3</f>
        <v>45835</v>
      </c>
      <c r="AT61" s="194"/>
      <c r="AU61" s="124"/>
      <c r="AV61" s="194"/>
      <c r="AW61" s="194"/>
      <c r="AX61" s="126"/>
      <c r="AY61" s="194"/>
      <c r="AZ61" s="221"/>
      <c r="BA61" s="194"/>
      <c r="BB61" s="65"/>
      <c r="BC61" s="5"/>
      <c r="BD61" s="6"/>
      <c r="BE61" s="6"/>
    </row>
    <row r="62" spans="1:57" ht="19.5" customHeight="1" x14ac:dyDescent="0.2">
      <c r="A62" s="7"/>
      <c r="B62" s="103" t="str">
        <f>$B$50&amp;" ĐH QLTN Rừng"</f>
        <v>K62 ĐH QLTN Rừng</v>
      </c>
      <c r="C62" s="117">
        <f t="shared" si="63"/>
        <v>45537</v>
      </c>
      <c r="D62" s="50"/>
      <c r="E62" s="50"/>
      <c r="F62" s="118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1"/>
      <c r="R62" s="51">
        <f t="shared" ref="R62" si="76">$C$15+7*(S$17-$C$17)-3</f>
        <v>45646</v>
      </c>
      <c r="S62" s="60">
        <f t="shared" si="73"/>
        <v>45649</v>
      </c>
      <c r="T62" s="59"/>
      <c r="U62" s="120">
        <f t="shared" ref="U62" si="77">$C$15+7*(V$17-$C$17)-3</f>
        <v>45667</v>
      </c>
      <c r="V62" s="137">
        <f t="shared" si="75"/>
        <v>45670</v>
      </c>
      <c r="W62" s="56">
        <f t="shared" si="67"/>
        <v>45675</v>
      </c>
      <c r="X62" s="57"/>
      <c r="Y62" s="57">
        <f t="shared" ref="Y62" si="78">$D$7+7*(Z$8-$D$8)-1</f>
        <v>45697</v>
      </c>
      <c r="Z62" s="137">
        <f t="shared" si="69"/>
        <v>45698</v>
      </c>
      <c r="AA62" s="137"/>
      <c r="AB62" s="259" t="s">
        <v>25</v>
      </c>
      <c r="AC62" s="265"/>
      <c r="AD62" s="265"/>
      <c r="AE62" s="265"/>
      <c r="AF62" s="265"/>
      <c r="AG62" s="265"/>
      <c r="AH62" s="265"/>
      <c r="AI62" s="265"/>
      <c r="AJ62" s="265"/>
      <c r="AK62" s="265"/>
      <c r="AL62" s="265"/>
      <c r="AM62" s="265"/>
      <c r="AN62" s="265"/>
      <c r="AO62" s="265"/>
      <c r="AP62" s="265"/>
      <c r="AQ62" s="260"/>
      <c r="AR62" s="224">
        <f>$C$15+7*(AS$17-$C$17)-3</f>
        <v>45828</v>
      </c>
      <c r="AS62" s="194"/>
      <c r="AT62" s="194"/>
      <c r="AU62" s="124"/>
      <c r="AV62" s="194"/>
      <c r="AW62" s="194"/>
      <c r="AX62" s="126"/>
      <c r="AY62" s="194"/>
      <c r="AZ62" s="221"/>
      <c r="BA62" s="194"/>
      <c r="BB62" s="65"/>
      <c r="BC62" s="5"/>
      <c r="BD62" s="6"/>
      <c r="BE62" s="6"/>
    </row>
    <row r="63" spans="1:57" ht="19.5" customHeight="1" x14ac:dyDescent="0.2">
      <c r="A63" s="7"/>
      <c r="B63" s="225" t="str">
        <f>$B$50&amp;" ĐH QLTN&amp;MT"</f>
        <v>K62 ĐH QLTN&amp;MT</v>
      </c>
      <c r="C63" s="140">
        <f t="shared" si="63"/>
        <v>45537</v>
      </c>
      <c r="D63" s="78"/>
      <c r="E63" s="78"/>
      <c r="F63" s="141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7"/>
      <c r="R63" s="77">
        <f t="shared" si="72"/>
        <v>45646</v>
      </c>
      <c r="S63" s="84">
        <f t="shared" si="73"/>
        <v>45649</v>
      </c>
      <c r="T63" s="83"/>
      <c r="U63" s="142">
        <f t="shared" si="74"/>
        <v>45667</v>
      </c>
      <c r="V63" s="198">
        <f t="shared" si="75"/>
        <v>45670</v>
      </c>
      <c r="W63" s="80">
        <f t="shared" si="67"/>
        <v>45675</v>
      </c>
      <c r="X63" s="81"/>
      <c r="Y63" s="81">
        <f t="shared" si="68"/>
        <v>45697</v>
      </c>
      <c r="Z63" s="198">
        <f t="shared" si="69"/>
        <v>45698</v>
      </c>
      <c r="AA63" s="198"/>
      <c r="AB63" s="262" t="s">
        <v>25</v>
      </c>
      <c r="AC63" s="263"/>
      <c r="AD63" s="263"/>
      <c r="AE63" s="263"/>
      <c r="AF63" s="263"/>
      <c r="AG63" s="263"/>
      <c r="AH63" s="263"/>
      <c r="AI63" s="263"/>
      <c r="AJ63" s="263"/>
      <c r="AK63" s="263"/>
      <c r="AL63" s="263"/>
      <c r="AM63" s="263"/>
      <c r="AN63" s="263"/>
      <c r="AO63" s="263"/>
      <c r="AP63" s="263"/>
      <c r="AQ63" s="264"/>
      <c r="AR63" s="226">
        <f>$C$15+7*(AS$17-$C$17)-3</f>
        <v>45828</v>
      </c>
      <c r="AS63" s="227"/>
      <c r="AT63" s="227"/>
      <c r="AU63" s="228"/>
      <c r="AV63" s="227"/>
      <c r="AW63" s="227"/>
      <c r="AX63" s="73"/>
      <c r="AY63" s="227"/>
      <c r="AZ63" s="72"/>
      <c r="BA63" s="227"/>
      <c r="BB63" s="229"/>
      <c r="BC63" s="5"/>
      <c r="BD63" s="6"/>
      <c r="BE63" s="6"/>
    </row>
    <row r="64" spans="1:57" ht="19.5" customHeight="1" x14ac:dyDescent="0.2">
      <c r="A64" s="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92"/>
      <c r="AU64" s="5"/>
      <c r="AV64" s="5"/>
      <c r="AW64" s="5"/>
      <c r="AX64" s="5"/>
      <c r="AY64" s="5"/>
      <c r="AZ64" s="5"/>
      <c r="BA64" s="5"/>
      <c r="BB64" s="248">
        <f>BA64+1</f>
        <v>1</v>
      </c>
      <c r="BC64" s="249"/>
      <c r="BD64" s="6"/>
      <c r="BE64" s="6"/>
    </row>
    <row r="65" spans="1:57" ht="19.5" customHeight="1" x14ac:dyDescent="0.2">
      <c r="A65" s="7"/>
      <c r="B65" s="230" t="s">
        <v>26</v>
      </c>
      <c r="C65" s="231"/>
      <c r="D65" s="232" t="s">
        <v>27</v>
      </c>
      <c r="E65" s="233"/>
      <c r="F65" s="233"/>
      <c r="G65" s="5"/>
      <c r="H65" s="233"/>
      <c r="I65" s="233"/>
      <c r="J65" s="233"/>
      <c r="K65" s="234"/>
      <c r="L65" s="233" t="s">
        <v>28</v>
      </c>
      <c r="M65" s="233"/>
      <c r="N65" s="233"/>
      <c r="O65" s="235"/>
      <c r="P65" s="233" t="s">
        <v>29</v>
      </c>
      <c r="Q65" s="233"/>
      <c r="R65" s="236"/>
      <c r="S65" s="233" t="s">
        <v>30</v>
      </c>
      <c r="T65" s="233"/>
      <c r="U65" s="233"/>
      <c r="V65" s="233"/>
      <c r="W65" s="237"/>
      <c r="X65" s="233" t="s">
        <v>31</v>
      </c>
      <c r="Y65" s="233"/>
      <c r="Z65" s="238"/>
      <c r="AA65" s="233" t="s">
        <v>32</v>
      </c>
      <c r="AB65" s="233"/>
      <c r="AC65" s="233"/>
      <c r="AD65" s="233"/>
      <c r="AE65" s="233"/>
      <c r="AF65" s="239"/>
      <c r="AG65" s="233" t="s">
        <v>33</v>
      </c>
      <c r="AH65" s="233"/>
      <c r="AI65" s="233"/>
      <c r="AJ65" s="240"/>
      <c r="AK65" s="233" t="s">
        <v>34</v>
      </c>
      <c r="AL65" s="241"/>
      <c r="AM65" s="242"/>
      <c r="AN65" s="242"/>
      <c r="AO65" s="242"/>
      <c r="AP65" s="242"/>
      <c r="AQ65" s="242"/>
      <c r="AR65" s="242"/>
      <c r="AS65" s="242"/>
      <c r="AT65" s="233"/>
      <c r="AU65" s="242"/>
      <c r="AV65" s="242"/>
      <c r="AW65" s="233"/>
      <c r="AX65" s="233"/>
      <c r="AY65" s="233"/>
      <c r="AZ65" s="233"/>
      <c r="BA65" s="5"/>
      <c r="BB65" s="249"/>
      <c r="BC65" s="249"/>
      <c r="BD65" s="6"/>
      <c r="BE65" s="6"/>
    </row>
    <row r="66" spans="1:57" ht="19.5" customHeight="1" x14ac:dyDescent="0.2">
      <c r="A66" s="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92"/>
      <c r="AU66" s="5"/>
      <c r="AV66" s="5"/>
      <c r="AW66" s="5"/>
      <c r="AX66" s="5"/>
      <c r="AY66" s="5"/>
      <c r="AZ66" s="5"/>
      <c r="BA66" s="5"/>
      <c r="BB66" s="249"/>
      <c r="BC66" s="249"/>
      <c r="BD66" s="6"/>
      <c r="BE66" s="6"/>
    </row>
    <row r="67" spans="1:57" ht="19.5" customHeight="1" x14ac:dyDescent="0.2">
      <c r="A67" s="7"/>
      <c r="B67" s="5"/>
      <c r="C67" s="250" t="s">
        <v>43</v>
      </c>
      <c r="D67" s="243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  <c r="Q67" s="243"/>
      <c r="R67" s="243"/>
      <c r="S67" s="243"/>
      <c r="T67" s="243"/>
      <c r="U67" s="243"/>
      <c r="V67" s="243"/>
      <c r="W67" s="243"/>
      <c r="X67" s="243"/>
      <c r="Y67" s="243"/>
      <c r="Z67" s="243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5"/>
      <c r="AW67" s="5"/>
      <c r="AX67" s="5"/>
      <c r="AY67" s="5"/>
      <c r="AZ67" s="5"/>
      <c r="BA67" s="5"/>
      <c r="BB67" s="249"/>
      <c r="BC67" s="249"/>
      <c r="BD67" s="6"/>
      <c r="BE67" s="6"/>
    </row>
    <row r="68" spans="1:57" ht="12.75" customHeight="1" x14ac:dyDescent="0.2">
      <c r="A68" s="6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92"/>
      <c r="AU68" s="5"/>
      <c r="AV68" s="5"/>
      <c r="AW68" s="5"/>
      <c r="AX68" s="5"/>
      <c r="AY68" s="5"/>
      <c r="AZ68" s="5"/>
      <c r="BA68" s="5"/>
      <c r="BB68" s="5"/>
      <c r="BC68" s="5"/>
      <c r="BD68" s="6"/>
      <c r="BE68" s="6"/>
    </row>
    <row r="69" spans="1:57" ht="12.75" customHeight="1" x14ac:dyDescent="0.2">
      <c r="A69" s="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92"/>
      <c r="AU69" s="5"/>
      <c r="AV69" s="5"/>
      <c r="AW69" s="5"/>
      <c r="AX69" s="5"/>
      <c r="AY69" s="5"/>
      <c r="AZ69" s="5"/>
      <c r="BA69" s="5"/>
      <c r="BB69" s="5"/>
      <c r="BC69" s="5"/>
      <c r="BD69" s="6"/>
      <c r="BE69" s="6"/>
    </row>
    <row r="70" spans="1:57" ht="12.75" customHeight="1" x14ac:dyDescent="0.2">
      <c r="A70" s="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92"/>
      <c r="AU70" s="5"/>
      <c r="AV70" s="5"/>
      <c r="AW70" s="5"/>
      <c r="AX70" s="5"/>
      <c r="AY70" s="5"/>
      <c r="AZ70" s="5"/>
      <c r="BA70" s="5"/>
      <c r="BB70" s="5"/>
      <c r="BC70" s="5"/>
      <c r="BD70" s="6"/>
      <c r="BE70" s="6"/>
    </row>
    <row r="71" spans="1:57" ht="12.75" customHeight="1" x14ac:dyDescent="0.2">
      <c r="A71" s="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92"/>
      <c r="AU71" s="5"/>
      <c r="AV71" s="5"/>
      <c r="AW71" s="5"/>
      <c r="AX71" s="5"/>
      <c r="AY71" s="5"/>
      <c r="AZ71" s="5"/>
      <c r="BA71" s="5"/>
      <c r="BB71" s="5"/>
      <c r="BC71" s="5"/>
      <c r="BD71" s="6"/>
      <c r="BE71" s="6"/>
    </row>
    <row r="72" spans="1:57" ht="12.75" customHeight="1" x14ac:dyDescent="0.2">
      <c r="A72" s="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92"/>
      <c r="AU72" s="5"/>
      <c r="AV72" s="5"/>
      <c r="AW72" s="5"/>
      <c r="AX72" s="5"/>
      <c r="AY72" s="5"/>
      <c r="AZ72" s="5"/>
      <c r="BA72" s="5"/>
      <c r="BB72" s="5"/>
      <c r="BC72" s="5"/>
      <c r="BD72" s="6"/>
      <c r="BE72" s="6"/>
    </row>
    <row r="73" spans="1:57" ht="12.75" customHeight="1" x14ac:dyDescent="0.2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92"/>
      <c r="AU73" s="5"/>
      <c r="AV73" s="5"/>
      <c r="AW73" s="5"/>
      <c r="AX73" s="5"/>
      <c r="AY73" s="5"/>
      <c r="AZ73" s="5"/>
      <c r="BA73" s="5"/>
      <c r="BB73" s="5"/>
      <c r="BC73" s="5"/>
      <c r="BD73" s="6"/>
      <c r="BE73" s="6"/>
    </row>
    <row r="74" spans="1:57" ht="12.75" customHeight="1" x14ac:dyDescent="0.2">
      <c r="A74" s="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92"/>
      <c r="AU74" s="5"/>
      <c r="AV74" s="5"/>
      <c r="AW74" s="5"/>
      <c r="AX74" s="5"/>
      <c r="AY74" s="5"/>
      <c r="AZ74" s="5"/>
      <c r="BA74" s="5"/>
      <c r="BB74" s="5"/>
      <c r="BC74" s="5"/>
      <c r="BD74" s="6"/>
      <c r="BE74" s="6"/>
    </row>
    <row r="75" spans="1:57" ht="12.75" customHeight="1" x14ac:dyDescent="0.2">
      <c r="A75" s="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92"/>
      <c r="AU75" s="5"/>
      <c r="AV75" s="5"/>
      <c r="AW75" s="5"/>
      <c r="AX75" s="5"/>
      <c r="AY75" s="5"/>
      <c r="AZ75" s="5"/>
      <c r="BA75" s="5"/>
      <c r="BB75" s="5"/>
      <c r="BC75" s="5"/>
      <c r="BD75" s="6"/>
      <c r="BE75" s="6"/>
    </row>
    <row r="76" spans="1:57" ht="12.75" customHeight="1" x14ac:dyDescent="0.2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92"/>
      <c r="AU76" s="5"/>
      <c r="AV76" s="5"/>
      <c r="AW76" s="5"/>
      <c r="AX76" s="5"/>
      <c r="AY76" s="5"/>
      <c r="AZ76" s="5"/>
      <c r="BA76" s="5"/>
      <c r="BB76" s="5"/>
      <c r="BC76" s="5"/>
      <c r="BD76" s="6"/>
      <c r="BE76" s="6"/>
    </row>
    <row r="77" spans="1:57" ht="12.75" customHeight="1" x14ac:dyDescent="0.2">
      <c r="A77" s="6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92"/>
      <c r="AU77" s="5"/>
      <c r="AV77" s="5"/>
      <c r="AW77" s="5"/>
      <c r="AX77" s="5"/>
      <c r="AY77" s="5"/>
      <c r="AZ77" s="5"/>
      <c r="BA77" s="5"/>
      <c r="BB77" s="5"/>
      <c r="BC77" s="5"/>
      <c r="BD77" s="6"/>
      <c r="BE77" s="6"/>
    </row>
    <row r="78" spans="1:57" ht="12.75" customHeight="1" x14ac:dyDescent="0.2">
      <c r="A78" s="6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92"/>
      <c r="AU78" s="5"/>
      <c r="AV78" s="5"/>
      <c r="AW78" s="5"/>
      <c r="AX78" s="5"/>
      <c r="AY78" s="5"/>
      <c r="AZ78" s="5"/>
      <c r="BA78" s="5"/>
      <c r="BB78" s="5"/>
      <c r="BC78" s="5"/>
      <c r="BD78" s="6"/>
      <c r="BE78" s="6"/>
    </row>
    <row r="79" spans="1:57" ht="12.75" customHeight="1" x14ac:dyDescent="0.2">
      <c r="A79" s="6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92"/>
      <c r="AU79" s="5"/>
      <c r="AV79" s="5"/>
      <c r="AW79" s="5"/>
      <c r="AX79" s="5"/>
      <c r="AY79" s="5"/>
      <c r="AZ79" s="5"/>
      <c r="BA79" s="5"/>
      <c r="BB79" s="5"/>
      <c r="BC79" s="5"/>
      <c r="BD79" s="6"/>
      <c r="BE79" s="6"/>
    </row>
    <row r="80" spans="1:57" ht="12.75" customHeight="1" x14ac:dyDescent="0.2">
      <c r="A80" s="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92"/>
      <c r="AU80" s="5"/>
      <c r="AV80" s="5"/>
      <c r="AW80" s="5"/>
      <c r="AX80" s="5"/>
      <c r="AY80" s="5"/>
      <c r="AZ80" s="5"/>
      <c r="BA80" s="5"/>
      <c r="BB80" s="5"/>
      <c r="BC80" s="5"/>
      <c r="BD80" s="6"/>
      <c r="BE80" s="6"/>
    </row>
    <row r="81" spans="1:57" ht="12.75" customHeight="1" x14ac:dyDescent="0.2">
      <c r="A81" s="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92"/>
      <c r="AU81" s="5"/>
      <c r="AV81" s="5"/>
      <c r="AW81" s="5"/>
      <c r="AX81" s="5"/>
      <c r="AY81" s="5"/>
      <c r="AZ81" s="5"/>
      <c r="BA81" s="5"/>
      <c r="BB81" s="5"/>
      <c r="BC81" s="5"/>
      <c r="BD81" s="6"/>
      <c r="BE81" s="6"/>
    </row>
    <row r="82" spans="1:57" ht="12.75" customHeight="1" x14ac:dyDescent="0.2">
      <c r="A82" s="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92"/>
      <c r="AU82" s="5"/>
      <c r="AV82" s="5"/>
      <c r="AW82" s="5"/>
      <c r="AX82" s="5"/>
      <c r="AY82" s="5"/>
      <c r="AZ82" s="5"/>
      <c r="BA82" s="5"/>
      <c r="BB82" s="5"/>
      <c r="BC82" s="5"/>
      <c r="BD82" s="6"/>
      <c r="BE82" s="6"/>
    </row>
    <row r="83" spans="1:57" ht="12.75" customHeight="1" x14ac:dyDescent="0.2">
      <c r="A83" s="6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92"/>
      <c r="AU83" s="5"/>
      <c r="AV83" s="5"/>
      <c r="AW83" s="5"/>
      <c r="AX83" s="5"/>
      <c r="AY83" s="5"/>
      <c r="AZ83" s="5"/>
      <c r="BA83" s="5"/>
      <c r="BB83" s="5"/>
      <c r="BC83" s="5"/>
      <c r="BD83" s="6"/>
      <c r="BE83" s="6"/>
    </row>
    <row r="84" spans="1:57" ht="12.75" customHeight="1" x14ac:dyDescent="0.2">
      <c r="A84" s="6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92"/>
      <c r="AU84" s="5"/>
      <c r="AV84" s="5"/>
      <c r="AW84" s="5"/>
      <c r="AX84" s="5"/>
      <c r="AY84" s="5"/>
      <c r="AZ84" s="5"/>
      <c r="BA84" s="5"/>
      <c r="BB84" s="5"/>
      <c r="BC84" s="5"/>
      <c r="BD84" s="6"/>
      <c r="BE84" s="6"/>
    </row>
    <row r="85" spans="1:57" ht="12.75" customHeight="1" x14ac:dyDescent="0.2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92"/>
      <c r="AU85" s="5"/>
      <c r="AV85" s="5"/>
      <c r="AW85" s="5"/>
      <c r="AX85" s="5"/>
      <c r="AY85" s="5"/>
      <c r="AZ85" s="5"/>
      <c r="BA85" s="5"/>
      <c r="BB85" s="5"/>
      <c r="BC85" s="5"/>
      <c r="BD85" s="6"/>
      <c r="BE85" s="6"/>
    </row>
    <row r="86" spans="1:57" ht="12.75" customHeight="1" x14ac:dyDescent="0.2">
      <c r="A86" s="6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92"/>
      <c r="AU86" s="5"/>
      <c r="AV86" s="5"/>
      <c r="AW86" s="5"/>
      <c r="AX86" s="5"/>
      <c r="AY86" s="5"/>
      <c r="AZ86" s="5"/>
      <c r="BA86" s="5"/>
      <c r="BB86" s="5"/>
      <c r="BC86" s="5"/>
      <c r="BD86" s="6"/>
      <c r="BE86" s="6"/>
    </row>
    <row r="87" spans="1:57" ht="12.75" customHeight="1" x14ac:dyDescent="0.2">
      <c r="A87" s="6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92"/>
      <c r="AU87" s="5"/>
      <c r="AV87" s="5"/>
      <c r="AW87" s="5"/>
      <c r="AX87" s="5"/>
      <c r="AY87" s="5"/>
      <c r="AZ87" s="5"/>
      <c r="BA87" s="5"/>
      <c r="BB87" s="5"/>
      <c r="BC87" s="5"/>
      <c r="BD87" s="6"/>
      <c r="BE87" s="6"/>
    </row>
    <row r="88" spans="1:57" ht="12.75" customHeight="1" x14ac:dyDescent="0.2">
      <c r="A88" s="6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92"/>
      <c r="AU88" s="5"/>
      <c r="AV88" s="5"/>
      <c r="AW88" s="5"/>
      <c r="AX88" s="5"/>
      <c r="AY88" s="5"/>
      <c r="AZ88" s="5"/>
      <c r="BA88" s="5"/>
      <c r="BB88" s="5"/>
      <c r="BC88" s="5"/>
      <c r="BD88" s="6"/>
      <c r="BE88" s="6"/>
    </row>
    <row r="89" spans="1:57" ht="12.75" customHeight="1" x14ac:dyDescent="0.2">
      <c r="A89" s="6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92"/>
      <c r="AU89" s="5"/>
      <c r="AV89" s="5"/>
      <c r="AW89" s="5"/>
      <c r="AX89" s="5"/>
      <c r="AY89" s="5"/>
      <c r="AZ89" s="5"/>
      <c r="BA89" s="5"/>
      <c r="BB89" s="5"/>
      <c r="BC89" s="5"/>
      <c r="BD89" s="6"/>
      <c r="BE89" s="6"/>
    </row>
    <row r="90" spans="1:57" ht="12.75" customHeight="1" x14ac:dyDescent="0.2">
      <c r="A90" s="6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92"/>
      <c r="AU90" s="5"/>
      <c r="AV90" s="5"/>
      <c r="AW90" s="5"/>
      <c r="AX90" s="5"/>
      <c r="AY90" s="5"/>
      <c r="AZ90" s="5"/>
      <c r="BA90" s="5"/>
      <c r="BB90" s="5"/>
      <c r="BC90" s="5"/>
      <c r="BD90" s="6"/>
      <c r="BE90" s="6"/>
    </row>
    <row r="91" spans="1:57" ht="12.75" customHeight="1" x14ac:dyDescent="0.2">
      <c r="A91" s="6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92"/>
      <c r="AU91" s="5"/>
      <c r="AV91" s="5"/>
      <c r="AW91" s="5"/>
      <c r="AX91" s="5"/>
      <c r="AY91" s="5"/>
      <c r="AZ91" s="5"/>
      <c r="BA91" s="5"/>
      <c r="BB91" s="5"/>
      <c r="BC91" s="5"/>
      <c r="BD91" s="6"/>
      <c r="BE91" s="6"/>
    </row>
    <row r="92" spans="1:57" ht="12.75" customHeight="1" x14ac:dyDescent="0.2">
      <c r="A92" s="6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92"/>
      <c r="AU92" s="5"/>
      <c r="AV92" s="5"/>
      <c r="AW92" s="5"/>
      <c r="AX92" s="5"/>
      <c r="AY92" s="5"/>
      <c r="AZ92" s="5"/>
      <c r="BA92" s="5"/>
      <c r="BB92" s="5"/>
      <c r="BC92" s="5"/>
      <c r="BD92" s="6"/>
      <c r="BE92" s="6"/>
    </row>
    <row r="93" spans="1:57" ht="12.75" customHeight="1" x14ac:dyDescent="0.2">
      <c r="A93" s="6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92"/>
      <c r="AU93" s="5"/>
      <c r="AV93" s="5"/>
      <c r="AW93" s="5"/>
      <c r="AX93" s="5"/>
      <c r="AY93" s="5"/>
      <c r="AZ93" s="5"/>
      <c r="BA93" s="5"/>
      <c r="BB93" s="5"/>
      <c r="BC93" s="5"/>
      <c r="BD93" s="6"/>
      <c r="BE93" s="6"/>
    </row>
    <row r="94" spans="1:57" ht="12.75" customHeight="1" x14ac:dyDescent="0.2">
      <c r="A94" s="6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92"/>
      <c r="AU94" s="5"/>
      <c r="AV94" s="5"/>
      <c r="AW94" s="5"/>
      <c r="AX94" s="5"/>
      <c r="AY94" s="5"/>
      <c r="AZ94" s="5"/>
      <c r="BA94" s="5"/>
      <c r="BB94" s="5"/>
      <c r="BC94" s="5"/>
      <c r="BD94" s="6"/>
      <c r="BE94" s="6"/>
    </row>
    <row r="95" spans="1:57" ht="12.75" customHeight="1" x14ac:dyDescent="0.2">
      <c r="A95" s="6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92"/>
      <c r="AU95" s="5"/>
      <c r="AV95" s="5"/>
      <c r="AW95" s="5"/>
      <c r="AX95" s="5"/>
      <c r="AY95" s="5"/>
      <c r="AZ95" s="5"/>
      <c r="BA95" s="5"/>
      <c r="BB95" s="5"/>
      <c r="BC95" s="5"/>
      <c r="BD95" s="6"/>
      <c r="BE95" s="6"/>
    </row>
    <row r="96" spans="1:57" ht="12.75" customHeight="1" x14ac:dyDescent="0.2">
      <c r="A96" s="6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92"/>
      <c r="AU96" s="5"/>
      <c r="AV96" s="5"/>
      <c r="AW96" s="5"/>
      <c r="AX96" s="5"/>
      <c r="AY96" s="5"/>
      <c r="AZ96" s="5"/>
      <c r="BA96" s="5"/>
      <c r="BB96" s="5"/>
      <c r="BC96" s="5"/>
      <c r="BD96" s="6"/>
      <c r="BE96" s="6"/>
    </row>
    <row r="97" spans="1:57" ht="12.75" customHeight="1" x14ac:dyDescent="0.2">
      <c r="A97" s="6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92"/>
      <c r="AU97" s="5"/>
      <c r="AV97" s="5"/>
      <c r="AW97" s="5"/>
      <c r="AX97" s="5"/>
      <c r="AY97" s="5"/>
      <c r="AZ97" s="5"/>
      <c r="BA97" s="5"/>
      <c r="BB97" s="5"/>
      <c r="BC97" s="5"/>
      <c r="BD97" s="6"/>
      <c r="BE97" s="6"/>
    </row>
    <row r="98" spans="1:57" ht="12.75" customHeight="1" x14ac:dyDescent="0.2">
      <c r="A98" s="6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92"/>
      <c r="AU98" s="5"/>
      <c r="AV98" s="5"/>
      <c r="AW98" s="5"/>
      <c r="AX98" s="5"/>
      <c r="AY98" s="5"/>
      <c r="AZ98" s="5"/>
      <c r="BA98" s="5"/>
      <c r="BB98" s="5"/>
      <c r="BC98" s="5"/>
      <c r="BD98" s="6"/>
      <c r="BE98" s="6"/>
    </row>
    <row r="99" spans="1:57" ht="12.75" customHeight="1" x14ac:dyDescent="0.2">
      <c r="A99" s="6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92"/>
      <c r="AU99" s="5"/>
      <c r="AV99" s="5"/>
      <c r="AW99" s="5"/>
      <c r="AX99" s="5"/>
      <c r="AY99" s="5"/>
      <c r="AZ99" s="5"/>
      <c r="BA99" s="5"/>
      <c r="BB99" s="5"/>
      <c r="BC99" s="5"/>
      <c r="BD99" s="6"/>
      <c r="BE99" s="6"/>
    </row>
    <row r="100" spans="1:57" ht="12.75" customHeight="1" x14ac:dyDescent="0.2">
      <c r="A100" s="6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92"/>
      <c r="AU100" s="5"/>
      <c r="AV100" s="5"/>
      <c r="AW100" s="5"/>
      <c r="AX100" s="5"/>
      <c r="AY100" s="5"/>
      <c r="AZ100" s="5"/>
      <c r="BA100" s="5"/>
      <c r="BB100" s="5"/>
      <c r="BC100" s="5"/>
      <c r="BD100" s="6"/>
      <c r="BE100" s="6"/>
    </row>
    <row r="101" spans="1:57" ht="12.75" customHeight="1" x14ac:dyDescent="0.2">
      <c r="A101" s="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92"/>
      <c r="AU101" s="5"/>
      <c r="AV101" s="5"/>
      <c r="AW101" s="5"/>
      <c r="AX101" s="5"/>
      <c r="AY101" s="5"/>
      <c r="AZ101" s="5"/>
      <c r="BA101" s="5"/>
      <c r="BB101" s="5"/>
      <c r="BC101" s="5"/>
      <c r="BD101" s="6"/>
      <c r="BE101" s="6"/>
    </row>
    <row r="102" spans="1:57" ht="12.75" customHeight="1" x14ac:dyDescent="0.2">
      <c r="A102" s="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92"/>
      <c r="AU102" s="5"/>
      <c r="AV102" s="5"/>
      <c r="AW102" s="5"/>
      <c r="AX102" s="5"/>
      <c r="AY102" s="5"/>
      <c r="AZ102" s="5"/>
      <c r="BA102" s="5"/>
      <c r="BB102" s="5"/>
      <c r="BC102" s="5"/>
      <c r="BD102" s="6"/>
      <c r="BE102" s="6"/>
    </row>
    <row r="103" spans="1:57" ht="12.75" customHeight="1" x14ac:dyDescent="0.2">
      <c r="A103" s="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92"/>
      <c r="AU103" s="5"/>
      <c r="AV103" s="5"/>
      <c r="AW103" s="5"/>
      <c r="AX103" s="5"/>
      <c r="AY103" s="5"/>
      <c r="AZ103" s="5"/>
      <c r="BA103" s="5"/>
      <c r="BB103" s="5"/>
      <c r="BC103" s="5"/>
      <c r="BD103" s="6"/>
      <c r="BE103" s="6"/>
    </row>
    <row r="104" spans="1:57" ht="12.75" customHeight="1" x14ac:dyDescent="0.2">
      <c r="A104" s="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92"/>
      <c r="AU104" s="5"/>
      <c r="AV104" s="5"/>
      <c r="AW104" s="5"/>
      <c r="AX104" s="5"/>
      <c r="AY104" s="5"/>
      <c r="AZ104" s="5"/>
      <c r="BA104" s="5"/>
      <c r="BB104" s="5"/>
      <c r="BC104" s="5"/>
      <c r="BD104" s="6"/>
      <c r="BE104" s="6"/>
    </row>
    <row r="105" spans="1:57" ht="12.75" customHeight="1" x14ac:dyDescent="0.2">
      <c r="A105" s="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92"/>
      <c r="AU105" s="5"/>
      <c r="AV105" s="5"/>
      <c r="AW105" s="5"/>
      <c r="AX105" s="5"/>
      <c r="AY105" s="5"/>
      <c r="AZ105" s="5"/>
      <c r="BA105" s="5"/>
      <c r="BB105" s="5"/>
      <c r="BC105" s="5"/>
      <c r="BD105" s="6"/>
      <c r="BE105" s="6"/>
    </row>
    <row r="106" spans="1:57" ht="12.75" customHeight="1" x14ac:dyDescent="0.2">
      <c r="A106" s="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92"/>
      <c r="AU106" s="5"/>
      <c r="AV106" s="5"/>
      <c r="AW106" s="5"/>
      <c r="AX106" s="5"/>
      <c r="AY106" s="5"/>
      <c r="AZ106" s="5"/>
      <c r="BA106" s="5"/>
      <c r="BB106" s="5"/>
      <c r="BC106" s="5"/>
      <c r="BD106" s="6"/>
      <c r="BE106" s="6"/>
    </row>
    <row r="107" spans="1:57" ht="12.75" customHeight="1" x14ac:dyDescent="0.2">
      <c r="A107" s="6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92"/>
      <c r="AU107" s="5"/>
      <c r="AV107" s="5"/>
      <c r="AW107" s="5"/>
      <c r="AX107" s="5"/>
      <c r="AY107" s="5"/>
      <c r="AZ107" s="5"/>
      <c r="BA107" s="5"/>
      <c r="BB107" s="5"/>
      <c r="BC107" s="5"/>
      <c r="BD107" s="6"/>
      <c r="BE107" s="6"/>
    </row>
    <row r="108" spans="1:57" ht="12.75" customHeight="1" x14ac:dyDescent="0.2">
      <c r="A108" s="6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92"/>
      <c r="AU108" s="5"/>
      <c r="AV108" s="5"/>
      <c r="AW108" s="5"/>
      <c r="AX108" s="5"/>
      <c r="AY108" s="5"/>
      <c r="AZ108" s="5"/>
      <c r="BA108" s="5"/>
      <c r="BB108" s="5"/>
      <c r="BC108" s="5"/>
      <c r="BD108" s="6"/>
      <c r="BE108" s="6"/>
    </row>
    <row r="109" spans="1:57" ht="12.75" customHeight="1" x14ac:dyDescent="0.2">
      <c r="A109" s="6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92"/>
      <c r="AU109" s="5"/>
      <c r="AV109" s="5"/>
      <c r="AW109" s="5"/>
      <c r="AX109" s="5"/>
      <c r="AY109" s="5"/>
      <c r="AZ109" s="5"/>
      <c r="BA109" s="5"/>
      <c r="BB109" s="5"/>
      <c r="BC109" s="5"/>
      <c r="BD109" s="6"/>
      <c r="BE109" s="6"/>
    </row>
    <row r="110" spans="1:57" ht="12.75" customHeight="1" x14ac:dyDescent="0.2">
      <c r="A110" s="6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92"/>
      <c r="AU110" s="5"/>
      <c r="AV110" s="5"/>
      <c r="AW110" s="5"/>
      <c r="AX110" s="5"/>
      <c r="AY110" s="5"/>
      <c r="AZ110" s="5"/>
      <c r="BA110" s="5"/>
      <c r="BB110" s="5"/>
      <c r="BC110" s="5"/>
      <c r="BD110" s="6"/>
      <c r="BE110" s="6"/>
    </row>
    <row r="111" spans="1:57" ht="12.75" customHeight="1" x14ac:dyDescent="0.2">
      <c r="A111" s="6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92"/>
      <c r="AU111" s="5"/>
      <c r="AV111" s="5"/>
      <c r="AW111" s="5"/>
      <c r="AX111" s="5"/>
      <c r="AY111" s="5"/>
      <c r="AZ111" s="5"/>
      <c r="BA111" s="5"/>
      <c r="BB111" s="5"/>
      <c r="BC111" s="5"/>
      <c r="BD111" s="6"/>
      <c r="BE111" s="6"/>
    </row>
    <row r="112" spans="1:57" ht="12.75" customHeight="1" x14ac:dyDescent="0.2">
      <c r="A112" s="6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92"/>
      <c r="AU112" s="5"/>
      <c r="AV112" s="5"/>
      <c r="AW112" s="5"/>
      <c r="AX112" s="5"/>
      <c r="AY112" s="5"/>
      <c r="AZ112" s="5"/>
      <c r="BA112" s="5"/>
      <c r="BB112" s="5"/>
      <c r="BC112" s="5"/>
      <c r="BD112" s="6"/>
      <c r="BE112" s="6"/>
    </row>
    <row r="113" spans="1:57" ht="12.75" customHeight="1" x14ac:dyDescent="0.2">
      <c r="A113" s="6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92"/>
      <c r="AU113" s="5"/>
      <c r="AV113" s="5"/>
      <c r="AW113" s="5"/>
      <c r="AX113" s="5"/>
      <c r="AY113" s="5"/>
      <c r="AZ113" s="5"/>
      <c r="BA113" s="5"/>
      <c r="BB113" s="5"/>
      <c r="BC113" s="5"/>
      <c r="BD113" s="6"/>
      <c r="BE113" s="6"/>
    </row>
    <row r="114" spans="1:57" ht="12.75" customHeight="1" x14ac:dyDescent="0.2">
      <c r="A114" s="6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92"/>
      <c r="AU114" s="5"/>
      <c r="AV114" s="5"/>
      <c r="AW114" s="5"/>
      <c r="AX114" s="5"/>
      <c r="AY114" s="5"/>
      <c r="AZ114" s="5"/>
      <c r="BA114" s="5"/>
      <c r="BB114" s="5"/>
      <c r="BC114" s="5"/>
      <c r="BD114" s="6"/>
      <c r="BE114" s="6"/>
    </row>
    <row r="115" spans="1:57" ht="12.75" customHeight="1" x14ac:dyDescent="0.2">
      <c r="A115" s="6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92"/>
      <c r="AU115" s="5"/>
      <c r="AV115" s="5"/>
      <c r="AW115" s="5"/>
      <c r="AX115" s="5"/>
      <c r="AY115" s="5"/>
      <c r="AZ115" s="5"/>
      <c r="BA115" s="5"/>
      <c r="BB115" s="5"/>
      <c r="BC115" s="5"/>
      <c r="BD115" s="6"/>
      <c r="BE115" s="6"/>
    </row>
    <row r="116" spans="1:57" ht="12.75" customHeight="1" x14ac:dyDescent="0.2">
      <c r="A116" s="6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92"/>
      <c r="AU116" s="5"/>
      <c r="AV116" s="5"/>
      <c r="AW116" s="5"/>
      <c r="AX116" s="5"/>
      <c r="AY116" s="5"/>
      <c r="AZ116" s="5"/>
      <c r="BA116" s="5"/>
      <c r="BB116" s="5"/>
      <c r="BC116" s="5"/>
      <c r="BD116" s="6"/>
      <c r="BE116" s="6"/>
    </row>
    <row r="117" spans="1:57" ht="12.75" customHeight="1" x14ac:dyDescent="0.2">
      <c r="A117" s="6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92"/>
      <c r="AU117" s="5"/>
      <c r="AV117" s="5"/>
      <c r="AW117" s="5"/>
      <c r="AX117" s="5"/>
      <c r="AY117" s="5"/>
      <c r="AZ117" s="5"/>
      <c r="BA117" s="5"/>
      <c r="BB117" s="5"/>
      <c r="BC117" s="5"/>
      <c r="BD117" s="6"/>
      <c r="BE117" s="6"/>
    </row>
    <row r="118" spans="1:57" ht="12.75" customHeight="1" x14ac:dyDescent="0.2">
      <c r="A118" s="6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92"/>
      <c r="AU118" s="5"/>
      <c r="AV118" s="5"/>
      <c r="AW118" s="5"/>
      <c r="AX118" s="5"/>
      <c r="AY118" s="5"/>
      <c r="AZ118" s="5"/>
      <c r="BA118" s="5"/>
      <c r="BB118" s="5"/>
      <c r="BC118" s="5"/>
      <c r="BD118" s="6"/>
      <c r="BE118" s="6"/>
    </row>
    <row r="119" spans="1:57" ht="12.75" customHeight="1" x14ac:dyDescent="0.2">
      <c r="A119" s="6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92"/>
      <c r="AU119" s="5"/>
      <c r="AV119" s="5"/>
      <c r="AW119" s="5"/>
      <c r="AX119" s="5"/>
      <c r="AY119" s="5"/>
      <c r="AZ119" s="5"/>
      <c r="BA119" s="5"/>
      <c r="BB119" s="5"/>
      <c r="BC119" s="5"/>
      <c r="BD119" s="6"/>
      <c r="BE119" s="6"/>
    </row>
    <row r="120" spans="1:57" ht="12.75" customHeight="1" x14ac:dyDescent="0.2">
      <c r="A120" s="6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92"/>
      <c r="AU120" s="5"/>
      <c r="AV120" s="5"/>
      <c r="AW120" s="5"/>
      <c r="AX120" s="5"/>
      <c r="AY120" s="5"/>
      <c r="AZ120" s="5"/>
      <c r="BA120" s="5"/>
      <c r="BB120" s="5"/>
      <c r="BC120" s="5"/>
      <c r="BD120" s="6"/>
      <c r="BE120" s="6"/>
    </row>
    <row r="121" spans="1:57" ht="12.75" customHeight="1" x14ac:dyDescent="0.2">
      <c r="A121" s="6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92"/>
      <c r="AU121" s="5"/>
      <c r="AV121" s="5"/>
      <c r="AW121" s="5"/>
      <c r="AX121" s="5"/>
      <c r="AY121" s="5"/>
      <c r="AZ121" s="5"/>
      <c r="BA121" s="5"/>
      <c r="BB121" s="5"/>
      <c r="BC121" s="5"/>
      <c r="BD121" s="6"/>
      <c r="BE121" s="6"/>
    </row>
    <row r="122" spans="1:57" ht="12.75" customHeight="1" x14ac:dyDescent="0.2">
      <c r="A122" s="6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92"/>
      <c r="AU122" s="5"/>
      <c r="AV122" s="5"/>
      <c r="AW122" s="5"/>
      <c r="AX122" s="5"/>
      <c r="AY122" s="5"/>
      <c r="AZ122" s="5"/>
      <c r="BA122" s="5"/>
      <c r="BB122" s="5"/>
      <c r="BC122" s="5"/>
      <c r="BD122" s="6"/>
      <c r="BE122" s="6"/>
    </row>
    <row r="123" spans="1:57" ht="12.75" customHeight="1" x14ac:dyDescent="0.2">
      <c r="A123" s="6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92"/>
      <c r="AU123" s="5"/>
      <c r="AV123" s="5"/>
      <c r="AW123" s="5"/>
      <c r="AX123" s="5"/>
      <c r="AY123" s="5"/>
      <c r="AZ123" s="5"/>
      <c r="BA123" s="5"/>
      <c r="BB123" s="5"/>
      <c r="BC123" s="5"/>
      <c r="BD123" s="6"/>
      <c r="BE123" s="6"/>
    </row>
    <row r="124" spans="1:57" ht="12.75" customHeight="1" x14ac:dyDescent="0.2">
      <c r="A124" s="6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92"/>
      <c r="AU124" s="5"/>
      <c r="AV124" s="5"/>
      <c r="AW124" s="5"/>
      <c r="AX124" s="5"/>
      <c r="AY124" s="5"/>
      <c r="AZ124" s="5"/>
      <c r="BA124" s="5"/>
      <c r="BB124" s="5"/>
      <c r="BC124" s="5"/>
      <c r="BD124" s="6"/>
      <c r="BE124" s="6"/>
    </row>
    <row r="125" spans="1:57" ht="12.75" customHeight="1" x14ac:dyDescent="0.2">
      <c r="A125" s="6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92"/>
      <c r="AU125" s="5"/>
      <c r="AV125" s="5"/>
      <c r="AW125" s="5"/>
      <c r="AX125" s="5"/>
      <c r="AY125" s="5"/>
      <c r="AZ125" s="5"/>
      <c r="BA125" s="5"/>
      <c r="BB125" s="5"/>
      <c r="BC125" s="5"/>
      <c r="BD125" s="6"/>
      <c r="BE125" s="6"/>
    </row>
    <row r="126" spans="1:57" ht="12.75" customHeight="1" x14ac:dyDescent="0.2">
      <c r="A126" s="6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92"/>
      <c r="AU126" s="5"/>
      <c r="AV126" s="5"/>
      <c r="AW126" s="5"/>
      <c r="AX126" s="5"/>
      <c r="AY126" s="5"/>
      <c r="AZ126" s="5"/>
      <c r="BA126" s="5"/>
      <c r="BB126" s="5"/>
      <c r="BC126" s="5"/>
      <c r="BD126" s="6"/>
      <c r="BE126" s="6"/>
    </row>
    <row r="127" spans="1:57" ht="12.75" customHeight="1" x14ac:dyDescent="0.2">
      <c r="A127" s="6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92"/>
      <c r="AU127" s="5"/>
      <c r="AV127" s="5"/>
      <c r="AW127" s="5"/>
      <c r="AX127" s="5"/>
      <c r="AY127" s="5"/>
      <c r="AZ127" s="5"/>
      <c r="BA127" s="5"/>
      <c r="BB127" s="5"/>
      <c r="BC127" s="5"/>
      <c r="BD127" s="6"/>
      <c r="BE127" s="6"/>
    </row>
    <row r="128" spans="1:57" ht="12.75" customHeight="1" x14ac:dyDescent="0.2">
      <c r="A128" s="6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92"/>
      <c r="AU128" s="5"/>
      <c r="AV128" s="5"/>
      <c r="AW128" s="5"/>
      <c r="AX128" s="5"/>
      <c r="AY128" s="5"/>
      <c r="AZ128" s="5"/>
      <c r="BA128" s="5"/>
      <c r="BB128" s="5"/>
      <c r="BC128" s="5"/>
      <c r="BD128" s="6"/>
      <c r="BE128" s="6"/>
    </row>
    <row r="129" spans="1:57" ht="12.75" customHeight="1" x14ac:dyDescent="0.2">
      <c r="A129" s="6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92"/>
      <c r="AU129" s="5"/>
      <c r="AV129" s="5"/>
      <c r="AW129" s="5"/>
      <c r="AX129" s="5"/>
      <c r="AY129" s="5"/>
      <c r="AZ129" s="5"/>
      <c r="BA129" s="5"/>
      <c r="BB129" s="5"/>
      <c r="BC129" s="5"/>
      <c r="BD129" s="6"/>
      <c r="BE129" s="6"/>
    </row>
    <row r="130" spans="1:57" ht="12.75" customHeight="1" x14ac:dyDescent="0.2">
      <c r="A130" s="6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92"/>
      <c r="AU130" s="5"/>
      <c r="AV130" s="5"/>
      <c r="AW130" s="5"/>
      <c r="AX130" s="5"/>
      <c r="AY130" s="5"/>
      <c r="AZ130" s="5"/>
      <c r="BA130" s="5"/>
      <c r="BB130" s="5"/>
      <c r="BC130" s="5"/>
      <c r="BD130" s="6"/>
      <c r="BE130" s="6"/>
    </row>
    <row r="131" spans="1:57" ht="12.75" customHeight="1" x14ac:dyDescent="0.2">
      <c r="A131" s="6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92"/>
      <c r="AU131" s="5"/>
      <c r="AV131" s="5"/>
      <c r="AW131" s="5"/>
      <c r="AX131" s="5"/>
      <c r="AY131" s="5"/>
      <c r="AZ131" s="5"/>
      <c r="BA131" s="5"/>
      <c r="BB131" s="5"/>
      <c r="BC131" s="5"/>
      <c r="BD131" s="6"/>
      <c r="BE131" s="6"/>
    </row>
    <row r="132" spans="1:57" ht="12.75" customHeight="1" x14ac:dyDescent="0.2">
      <c r="A132" s="6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92"/>
      <c r="AU132" s="5"/>
      <c r="AV132" s="5"/>
      <c r="AW132" s="5"/>
      <c r="AX132" s="5"/>
      <c r="AY132" s="5"/>
      <c r="AZ132" s="5"/>
      <c r="BA132" s="5"/>
      <c r="BB132" s="5"/>
      <c r="BC132" s="5"/>
      <c r="BD132" s="6"/>
      <c r="BE132" s="6"/>
    </row>
    <row r="133" spans="1:57" ht="12.75" customHeight="1" x14ac:dyDescent="0.2">
      <c r="A133" s="6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92"/>
      <c r="AU133" s="5"/>
      <c r="AV133" s="5"/>
      <c r="AW133" s="5"/>
      <c r="AX133" s="5"/>
      <c r="AY133" s="5"/>
      <c r="AZ133" s="5"/>
      <c r="BA133" s="5"/>
      <c r="BB133" s="5"/>
      <c r="BC133" s="5"/>
      <c r="BD133" s="6"/>
      <c r="BE133" s="6"/>
    </row>
    <row r="134" spans="1:57" ht="12.75" customHeight="1" x14ac:dyDescent="0.2">
      <c r="A134" s="6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92"/>
      <c r="AU134" s="5"/>
      <c r="AV134" s="5"/>
      <c r="AW134" s="5"/>
      <c r="AX134" s="5"/>
      <c r="AY134" s="5"/>
      <c r="AZ134" s="5"/>
      <c r="BA134" s="5"/>
      <c r="BB134" s="5"/>
      <c r="BC134" s="5"/>
      <c r="BD134" s="6"/>
      <c r="BE134" s="6"/>
    </row>
    <row r="135" spans="1:57" ht="12.75" customHeight="1" x14ac:dyDescent="0.2">
      <c r="A135" s="6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92"/>
      <c r="AU135" s="5"/>
      <c r="AV135" s="5"/>
      <c r="AW135" s="5"/>
      <c r="AX135" s="5"/>
      <c r="AY135" s="5"/>
      <c r="AZ135" s="5"/>
      <c r="BA135" s="5"/>
      <c r="BB135" s="5"/>
      <c r="BC135" s="5"/>
      <c r="BD135" s="6"/>
      <c r="BE135" s="6"/>
    </row>
    <row r="136" spans="1:57" ht="12.75" customHeight="1" x14ac:dyDescent="0.2">
      <c r="A136" s="6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92"/>
      <c r="AU136" s="5"/>
      <c r="AV136" s="5"/>
      <c r="AW136" s="5"/>
      <c r="AX136" s="5"/>
      <c r="AY136" s="5"/>
      <c r="AZ136" s="5"/>
      <c r="BA136" s="5"/>
      <c r="BB136" s="5"/>
      <c r="BC136" s="5"/>
      <c r="BD136" s="6"/>
      <c r="BE136" s="6"/>
    </row>
    <row r="137" spans="1:57" ht="12.75" customHeight="1" x14ac:dyDescent="0.2">
      <c r="A137" s="6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92"/>
      <c r="AU137" s="5"/>
      <c r="AV137" s="5"/>
      <c r="AW137" s="5"/>
      <c r="AX137" s="5"/>
      <c r="AY137" s="5"/>
      <c r="AZ137" s="5"/>
      <c r="BA137" s="5"/>
      <c r="BB137" s="5"/>
      <c r="BC137" s="5"/>
      <c r="BD137" s="6"/>
      <c r="BE137" s="6"/>
    </row>
    <row r="138" spans="1:57" ht="12.75" customHeight="1" x14ac:dyDescent="0.2">
      <c r="A138" s="6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92"/>
      <c r="AU138" s="5"/>
      <c r="AV138" s="5"/>
      <c r="AW138" s="5"/>
      <c r="AX138" s="5"/>
      <c r="AY138" s="5"/>
      <c r="AZ138" s="5"/>
      <c r="BA138" s="5"/>
      <c r="BB138" s="5"/>
      <c r="BC138" s="5"/>
      <c r="BD138" s="6"/>
      <c r="BE138" s="6"/>
    </row>
    <row r="139" spans="1:57" ht="12.75" customHeight="1" x14ac:dyDescent="0.2">
      <c r="A139" s="6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92"/>
      <c r="AU139" s="5"/>
      <c r="AV139" s="5"/>
      <c r="AW139" s="5"/>
      <c r="AX139" s="5"/>
      <c r="AY139" s="5"/>
      <c r="AZ139" s="5"/>
      <c r="BA139" s="5"/>
      <c r="BB139" s="5"/>
      <c r="BC139" s="5"/>
      <c r="BD139" s="6"/>
      <c r="BE139" s="6"/>
    </row>
    <row r="140" spans="1:57" ht="12.75" customHeight="1" x14ac:dyDescent="0.2">
      <c r="A140" s="6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92"/>
      <c r="AU140" s="5"/>
      <c r="AV140" s="5"/>
      <c r="AW140" s="5"/>
      <c r="AX140" s="5"/>
      <c r="AY140" s="5"/>
      <c r="AZ140" s="5"/>
      <c r="BA140" s="5"/>
      <c r="BB140" s="5"/>
      <c r="BC140" s="5"/>
      <c r="BD140" s="6"/>
      <c r="BE140" s="6"/>
    </row>
    <row r="141" spans="1:57" ht="12.75" customHeight="1" x14ac:dyDescent="0.2">
      <c r="A141" s="6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92"/>
      <c r="AU141" s="5"/>
      <c r="AV141" s="5"/>
      <c r="AW141" s="5"/>
      <c r="AX141" s="5"/>
      <c r="AY141" s="5"/>
      <c r="AZ141" s="5"/>
      <c r="BA141" s="5"/>
      <c r="BB141" s="5"/>
      <c r="BC141" s="5"/>
      <c r="BD141" s="6"/>
      <c r="BE141" s="6"/>
    </row>
    <row r="142" spans="1:57" ht="12.75" customHeight="1" x14ac:dyDescent="0.2">
      <c r="A142" s="6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92"/>
      <c r="AU142" s="5"/>
      <c r="AV142" s="5"/>
      <c r="AW142" s="5"/>
      <c r="AX142" s="5"/>
      <c r="AY142" s="5"/>
      <c r="AZ142" s="5"/>
      <c r="BA142" s="5"/>
      <c r="BB142" s="5"/>
      <c r="BC142" s="5"/>
      <c r="BD142" s="6"/>
      <c r="BE142" s="6"/>
    </row>
    <row r="143" spans="1:57" ht="12.75" customHeight="1" x14ac:dyDescent="0.2">
      <c r="A143" s="6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92"/>
      <c r="AU143" s="5"/>
      <c r="AV143" s="5"/>
      <c r="AW143" s="5"/>
      <c r="AX143" s="5"/>
      <c r="AY143" s="5"/>
      <c r="AZ143" s="5"/>
      <c r="BA143" s="5"/>
      <c r="BB143" s="5"/>
      <c r="BC143" s="5"/>
      <c r="BD143" s="6"/>
      <c r="BE143" s="6"/>
    </row>
    <row r="144" spans="1:57" ht="12.75" customHeight="1" x14ac:dyDescent="0.2">
      <c r="A144" s="6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92"/>
      <c r="AU144" s="5"/>
      <c r="AV144" s="5"/>
      <c r="AW144" s="5"/>
      <c r="AX144" s="5"/>
      <c r="AY144" s="5"/>
      <c r="AZ144" s="5"/>
      <c r="BA144" s="5"/>
      <c r="BB144" s="5"/>
      <c r="BC144" s="5"/>
      <c r="BD144" s="6"/>
      <c r="BE144" s="6"/>
    </row>
    <row r="145" spans="1:57" ht="12.75" customHeight="1" x14ac:dyDescent="0.2">
      <c r="A145" s="6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92"/>
      <c r="AU145" s="5"/>
      <c r="AV145" s="5"/>
      <c r="AW145" s="5"/>
      <c r="AX145" s="5"/>
      <c r="AY145" s="5"/>
      <c r="AZ145" s="5"/>
      <c r="BA145" s="5"/>
      <c r="BB145" s="5"/>
      <c r="BC145" s="5"/>
      <c r="BD145" s="6"/>
      <c r="BE145" s="6"/>
    </row>
    <row r="146" spans="1:57" ht="12.75" customHeight="1" x14ac:dyDescent="0.2">
      <c r="A146" s="6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92"/>
      <c r="AU146" s="5"/>
      <c r="AV146" s="5"/>
      <c r="AW146" s="5"/>
      <c r="AX146" s="5"/>
      <c r="AY146" s="5"/>
      <c r="AZ146" s="5"/>
      <c r="BA146" s="5"/>
      <c r="BB146" s="5"/>
      <c r="BC146" s="5"/>
      <c r="BD146" s="6"/>
      <c r="BE146" s="6"/>
    </row>
    <row r="147" spans="1:57" ht="12.75" customHeight="1" x14ac:dyDescent="0.2">
      <c r="A147" s="6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92"/>
      <c r="AU147" s="5"/>
      <c r="AV147" s="5"/>
      <c r="AW147" s="5"/>
      <c r="AX147" s="5"/>
      <c r="AY147" s="5"/>
      <c r="AZ147" s="5"/>
      <c r="BA147" s="5"/>
      <c r="BB147" s="5"/>
      <c r="BC147" s="5"/>
      <c r="BD147" s="6"/>
      <c r="BE147" s="6"/>
    </row>
    <row r="148" spans="1:57" ht="12.75" customHeight="1" x14ac:dyDescent="0.2">
      <c r="A148" s="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92"/>
      <c r="AU148" s="5"/>
      <c r="AV148" s="5"/>
      <c r="AW148" s="5"/>
      <c r="AX148" s="5"/>
      <c r="AY148" s="5"/>
      <c r="AZ148" s="5"/>
      <c r="BA148" s="5"/>
      <c r="BB148" s="5"/>
      <c r="BC148" s="5"/>
      <c r="BD148" s="6"/>
      <c r="BE148" s="6"/>
    </row>
    <row r="149" spans="1:57" ht="12.75" customHeight="1" x14ac:dyDescent="0.2">
      <c r="A149" s="6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92"/>
      <c r="AU149" s="5"/>
      <c r="AV149" s="5"/>
      <c r="AW149" s="5"/>
      <c r="AX149" s="5"/>
      <c r="AY149" s="5"/>
      <c r="AZ149" s="5"/>
      <c r="BA149" s="5"/>
      <c r="BB149" s="5"/>
      <c r="BC149" s="5"/>
      <c r="BD149" s="6"/>
      <c r="BE149" s="6"/>
    </row>
    <row r="150" spans="1:57" ht="12.75" customHeight="1" x14ac:dyDescent="0.2">
      <c r="A150" s="6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92"/>
      <c r="AU150" s="5"/>
      <c r="AV150" s="5"/>
      <c r="AW150" s="5"/>
      <c r="AX150" s="5"/>
      <c r="AY150" s="5"/>
      <c r="AZ150" s="5"/>
      <c r="BA150" s="5"/>
      <c r="BB150" s="5"/>
      <c r="BC150" s="5"/>
      <c r="BD150" s="6"/>
      <c r="BE150" s="6"/>
    </row>
    <row r="151" spans="1:57" ht="12.75" customHeight="1" x14ac:dyDescent="0.2">
      <c r="A151" s="6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92"/>
      <c r="AU151" s="5"/>
      <c r="AV151" s="5"/>
      <c r="AW151" s="5"/>
      <c r="AX151" s="5"/>
      <c r="AY151" s="5"/>
      <c r="AZ151" s="5"/>
      <c r="BA151" s="5"/>
      <c r="BB151" s="5"/>
      <c r="BC151" s="5"/>
      <c r="BD151" s="6"/>
      <c r="BE151" s="6"/>
    </row>
    <row r="152" spans="1:57" ht="12.75" customHeight="1" x14ac:dyDescent="0.2">
      <c r="A152" s="6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92"/>
      <c r="AU152" s="5"/>
      <c r="AV152" s="5"/>
      <c r="AW152" s="5"/>
      <c r="AX152" s="5"/>
      <c r="AY152" s="5"/>
      <c r="AZ152" s="5"/>
      <c r="BA152" s="5"/>
      <c r="BB152" s="5"/>
      <c r="BC152" s="5"/>
      <c r="BD152" s="6"/>
      <c r="BE152" s="6"/>
    </row>
    <row r="153" spans="1:57" ht="12.75" customHeight="1" x14ac:dyDescent="0.2">
      <c r="A153" s="6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92"/>
      <c r="AU153" s="5"/>
      <c r="AV153" s="5"/>
      <c r="AW153" s="5"/>
      <c r="AX153" s="5"/>
      <c r="AY153" s="5"/>
      <c r="AZ153" s="5"/>
      <c r="BA153" s="5"/>
      <c r="BB153" s="5"/>
      <c r="BC153" s="5"/>
      <c r="BD153" s="6"/>
      <c r="BE153" s="6"/>
    </row>
    <row r="154" spans="1:57" ht="12.75" customHeight="1" x14ac:dyDescent="0.2">
      <c r="A154" s="6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92"/>
      <c r="AU154" s="5"/>
      <c r="AV154" s="5"/>
      <c r="AW154" s="5"/>
      <c r="AX154" s="5"/>
      <c r="AY154" s="5"/>
      <c r="AZ154" s="5"/>
      <c r="BA154" s="5"/>
      <c r="BB154" s="5"/>
      <c r="BC154" s="5"/>
      <c r="BD154" s="6"/>
      <c r="BE154" s="6"/>
    </row>
    <row r="155" spans="1:57" ht="12.75" customHeight="1" x14ac:dyDescent="0.2">
      <c r="A155" s="6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92"/>
      <c r="AU155" s="5"/>
      <c r="AV155" s="5"/>
      <c r="AW155" s="5"/>
      <c r="AX155" s="5"/>
      <c r="AY155" s="5"/>
      <c r="AZ155" s="5"/>
      <c r="BA155" s="5"/>
      <c r="BB155" s="5"/>
      <c r="BC155" s="5"/>
      <c r="BD155" s="6"/>
      <c r="BE155" s="6"/>
    </row>
    <row r="156" spans="1:57" ht="12.75" customHeight="1" x14ac:dyDescent="0.2">
      <c r="A156" s="6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92"/>
      <c r="AU156" s="5"/>
      <c r="AV156" s="5"/>
      <c r="AW156" s="5"/>
      <c r="AX156" s="5"/>
      <c r="AY156" s="5"/>
      <c r="AZ156" s="5"/>
      <c r="BA156" s="5"/>
      <c r="BB156" s="5"/>
      <c r="BC156" s="5"/>
      <c r="BD156" s="6"/>
      <c r="BE156" s="6"/>
    </row>
    <row r="157" spans="1:57" ht="12.75" customHeight="1" x14ac:dyDescent="0.2">
      <c r="A157" s="6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92"/>
      <c r="AU157" s="5"/>
      <c r="AV157" s="5"/>
      <c r="AW157" s="5"/>
      <c r="AX157" s="5"/>
      <c r="AY157" s="5"/>
      <c r="AZ157" s="5"/>
      <c r="BA157" s="5"/>
      <c r="BB157" s="5"/>
      <c r="BC157" s="5"/>
      <c r="BD157" s="6"/>
      <c r="BE157" s="6"/>
    </row>
    <row r="158" spans="1:57" ht="12.75" customHeight="1" x14ac:dyDescent="0.2">
      <c r="A158" s="6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92"/>
      <c r="AU158" s="5"/>
      <c r="AV158" s="5"/>
      <c r="AW158" s="5"/>
      <c r="AX158" s="5"/>
      <c r="AY158" s="5"/>
      <c r="AZ158" s="5"/>
      <c r="BA158" s="5"/>
      <c r="BB158" s="5"/>
      <c r="BC158" s="5"/>
      <c r="BD158" s="6"/>
      <c r="BE158" s="6"/>
    </row>
    <row r="159" spans="1:57" ht="12.75" customHeight="1" x14ac:dyDescent="0.2">
      <c r="A159" s="6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92"/>
      <c r="AU159" s="5"/>
      <c r="AV159" s="5"/>
      <c r="AW159" s="5"/>
      <c r="AX159" s="5"/>
      <c r="AY159" s="5"/>
      <c r="AZ159" s="5"/>
      <c r="BA159" s="5"/>
      <c r="BB159" s="5"/>
      <c r="BC159" s="5"/>
      <c r="BD159" s="6"/>
      <c r="BE159" s="6"/>
    </row>
    <row r="160" spans="1:57" ht="12.75" customHeight="1" x14ac:dyDescent="0.2">
      <c r="A160" s="6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92"/>
      <c r="AU160" s="5"/>
      <c r="AV160" s="5"/>
      <c r="AW160" s="5"/>
      <c r="AX160" s="5"/>
      <c r="AY160" s="5"/>
      <c r="AZ160" s="5"/>
      <c r="BA160" s="5"/>
      <c r="BB160" s="5"/>
      <c r="BC160" s="5"/>
      <c r="BD160" s="6"/>
      <c r="BE160" s="6"/>
    </row>
    <row r="161" spans="1:57" ht="12.75" customHeight="1" x14ac:dyDescent="0.2">
      <c r="A161" s="6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92"/>
      <c r="AU161" s="5"/>
      <c r="AV161" s="5"/>
      <c r="AW161" s="5"/>
      <c r="AX161" s="5"/>
      <c r="AY161" s="5"/>
      <c r="AZ161" s="5"/>
      <c r="BA161" s="5"/>
      <c r="BB161" s="5"/>
      <c r="BC161" s="5"/>
      <c r="BD161" s="6"/>
      <c r="BE161" s="6"/>
    </row>
    <row r="162" spans="1:57" ht="12.75" customHeight="1" x14ac:dyDescent="0.2">
      <c r="A162" s="6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92"/>
      <c r="AU162" s="5"/>
      <c r="AV162" s="5"/>
      <c r="AW162" s="5"/>
      <c r="AX162" s="5"/>
      <c r="AY162" s="5"/>
      <c r="AZ162" s="5"/>
      <c r="BA162" s="5"/>
      <c r="BB162" s="5"/>
      <c r="BC162" s="5"/>
      <c r="BD162" s="6"/>
      <c r="BE162" s="6"/>
    </row>
    <row r="163" spans="1:57" ht="12.75" customHeight="1" x14ac:dyDescent="0.2">
      <c r="A163" s="6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92"/>
      <c r="AU163" s="5"/>
      <c r="AV163" s="5"/>
      <c r="AW163" s="5"/>
      <c r="AX163" s="5"/>
      <c r="AY163" s="5"/>
      <c r="AZ163" s="5"/>
      <c r="BA163" s="5"/>
      <c r="BB163" s="5"/>
      <c r="BC163" s="5"/>
      <c r="BD163" s="6"/>
      <c r="BE163" s="6"/>
    </row>
    <row r="164" spans="1:57" ht="12.75" customHeight="1" x14ac:dyDescent="0.2">
      <c r="A164" s="6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92"/>
      <c r="AU164" s="5"/>
      <c r="AV164" s="5"/>
      <c r="AW164" s="5"/>
      <c r="AX164" s="5"/>
      <c r="AY164" s="5"/>
      <c r="AZ164" s="5"/>
      <c r="BA164" s="5"/>
      <c r="BB164" s="5"/>
      <c r="BC164" s="5"/>
      <c r="BD164" s="6"/>
      <c r="BE164" s="6"/>
    </row>
    <row r="165" spans="1:57" ht="12.75" customHeight="1" x14ac:dyDescent="0.2">
      <c r="A165" s="6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92"/>
      <c r="AU165" s="5"/>
      <c r="AV165" s="5"/>
      <c r="AW165" s="5"/>
      <c r="AX165" s="5"/>
      <c r="AY165" s="5"/>
      <c r="AZ165" s="5"/>
      <c r="BA165" s="5"/>
      <c r="BB165" s="5"/>
      <c r="BC165" s="5"/>
      <c r="BD165" s="6"/>
      <c r="BE165" s="6"/>
    </row>
    <row r="166" spans="1:57" ht="12.75" customHeight="1" x14ac:dyDescent="0.2">
      <c r="A166" s="6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92"/>
      <c r="AU166" s="5"/>
      <c r="AV166" s="5"/>
      <c r="AW166" s="5"/>
      <c r="AX166" s="5"/>
      <c r="AY166" s="5"/>
      <c r="AZ166" s="5"/>
      <c r="BA166" s="5"/>
      <c r="BB166" s="5"/>
      <c r="BC166" s="5"/>
      <c r="BD166" s="6"/>
      <c r="BE166" s="6"/>
    </row>
    <row r="167" spans="1:57" ht="12.75" customHeight="1" x14ac:dyDescent="0.2">
      <c r="A167" s="6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92"/>
      <c r="AU167" s="5"/>
      <c r="AV167" s="5"/>
      <c r="AW167" s="5"/>
      <c r="AX167" s="5"/>
      <c r="AY167" s="5"/>
      <c r="AZ167" s="5"/>
      <c r="BA167" s="5"/>
      <c r="BB167" s="5"/>
      <c r="BC167" s="5"/>
      <c r="BD167" s="6"/>
      <c r="BE167" s="6"/>
    </row>
    <row r="168" spans="1:57" ht="12.75" customHeight="1" x14ac:dyDescent="0.2">
      <c r="A168" s="6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92"/>
      <c r="AU168" s="5"/>
      <c r="AV168" s="5"/>
      <c r="AW168" s="5"/>
      <c r="AX168" s="5"/>
      <c r="AY168" s="5"/>
      <c r="AZ168" s="5"/>
      <c r="BA168" s="5"/>
      <c r="BB168" s="5"/>
      <c r="BC168" s="5"/>
      <c r="BD168" s="6"/>
      <c r="BE168" s="6"/>
    </row>
    <row r="169" spans="1:57" ht="12.75" customHeight="1" x14ac:dyDescent="0.2">
      <c r="A169" s="6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92"/>
      <c r="AU169" s="5"/>
      <c r="AV169" s="5"/>
      <c r="AW169" s="5"/>
      <c r="AX169" s="5"/>
      <c r="AY169" s="5"/>
      <c r="AZ169" s="5"/>
      <c r="BA169" s="5"/>
      <c r="BB169" s="5"/>
      <c r="BC169" s="5"/>
      <c r="BD169" s="6"/>
      <c r="BE169" s="6"/>
    </row>
    <row r="170" spans="1:57" ht="12.75" customHeight="1" x14ac:dyDescent="0.2">
      <c r="A170" s="6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92"/>
      <c r="AU170" s="5"/>
      <c r="AV170" s="5"/>
      <c r="AW170" s="5"/>
      <c r="AX170" s="5"/>
      <c r="AY170" s="5"/>
      <c r="AZ170" s="5"/>
      <c r="BA170" s="5"/>
      <c r="BB170" s="5"/>
      <c r="BC170" s="5"/>
      <c r="BD170" s="6"/>
      <c r="BE170" s="6"/>
    </row>
    <row r="171" spans="1:57" ht="12.75" customHeight="1" x14ac:dyDescent="0.2">
      <c r="A171" s="6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92"/>
      <c r="AU171" s="5"/>
      <c r="AV171" s="5"/>
      <c r="AW171" s="5"/>
      <c r="AX171" s="5"/>
      <c r="AY171" s="5"/>
      <c r="AZ171" s="5"/>
      <c r="BA171" s="5"/>
      <c r="BB171" s="5"/>
      <c r="BC171" s="5"/>
      <c r="BD171" s="6"/>
      <c r="BE171" s="6"/>
    </row>
    <row r="172" spans="1:57" ht="12.75" customHeight="1" x14ac:dyDescent="0.2">
      <c r="A172" s="6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92"/>
      <c r="AU172" s="5"/>
      <c r="AV172" s="5"/>
      <c r="AW172" s="5"/>
      <c r="AX172" s="5"/>
      <c r="AY172" s="5"/>
      <c r="AZ172" s="5"/>
      <c r="BA172" s="5"/>
      <c r="BB172" s="5"/>
      <c r="BC172" s="5"/>
      <c r="BD172" s="6"/>
      <c r="BE172" s="6"/>
    </row>
    <row r="173" spans="1:57" ht="12.75" customHeight="1" x14ac:dyDescent="0.2">
      <c r="A173" s="6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92"/>
      <c r="AU173" s="5"/>
      <c r="AV173" s="5"/>
      <c r="AW173" s="5"/>
      <c r="AX173" s="5"/>
      <c r="AY173" s="5"/>
      <c r="AZ173" s="5"/>
      <c r="BA173" s="5"/>
      <c r="BB173" s="5"/>
      <c r="BC173" s="5"/>
      <c r="BD173" s="6"/>
      <c r="BE173" s="6"/>
    </row>
    <row r="174" spans="1:57" ht="12.75" customHeight="1" x14ac:dyDescent="0.2">
      <c r="A174" s="6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92"/>
      <c r="AU174" s="5"/>
      <c r="AV174" s="5"/>
      <c r="AW174" s="5"/>
      <c r="AX174" s="5"/>
      <c r="AY174" s="5"/>
      <c r="AZ174" s="5"/>
      <c r="BA174" s="5"/>
      <c r="BB174" s="5"/>
      <c r="BC174" s="5"/>
      <c r="BD174" s="6"/>
      <c r="BE174" s="6"/>
    </row>
    <row r="175" spans="1:57" ht="12.75" customHeight="1" x14ac:dyDescent="0.2">
      <c r="A175" s="6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92"/>
      <c r="AU175" s="5"/>
      <c r="AV175" s="5"/>
      <c r="AW175" s="5"/>
      <c r="AX175" s="5"/>
      <c r="AY175" s="5"/>
      <c r="AZ175" s="5"/>
      <c r="BA175" s="5"/>
      <c r="BB175" s="5"/>
      <c r="BC175" s="5"/>
      <c r="BD175" s="6"/>
      <c r="BE175" s="6"/>
    </row>
    <row r="176" spans="1:57" ht="12.75" customHeight="1" x14ac:dyDescent="0.2">
      <c r="A176" s="6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92"/>
      <c r="AU176" s="5"/>
      <c r="AV176" s="5"/>
      <c r="AW176" s="5"/>
      <c r="AX176" s="5"/>
      <c r="AY176" s="5"/>
      <c r="AZ176" s="5"/>
      <c r="BA176" s="5"/>
      <c r="BB176" s="5"/>
      <c r="BC176" s="5"/>
      <c r="BD176" s="6"/>
      <c r="BE176" s="6"/>
    </row>
    <row r="177" spans="1:57" ht="12.75" customHeight="1" x14ac:dyDescent="0.2">
      <c r="A177" s="6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92"/>
      <c r="AU177" s="5"/>
      <c r="AV177" s="5"/>
      <c r="AW177" s="5"/>
      <c r="AX177" s="5"/>
      <c r="AY177" s="5"/>
      <c r="AZ177" s="5"/>
      <c r="BA177" s="5"/>
      <c r="BB177" s="5"/>
      <c r="BC177" s="5"/>
      <c r="BD177" s="6"/>
      <c r="BE177" s="6"/>
    </row>
    <row r="178" spans="1:57" ht="12.75" customHeight="1" x14ac:dyDescent="0.2">
      <c r="A178" s="6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92"/>
      <c r="AU178" s="5"/>
      <c r="AV178" s="5"/>
      <c r="AW178" s="5"/>
      <c r="AX178" s="5"/>
      <c r="AY178" s="5"/>
      <c r="AZ178" s="5"/>
      <c r="BA178" s="5"/>
      <c r="BB178" s="5"/>
      <c r="BC178" s="5"/>
      <c r="BD178" s="6"/>
      <c r="BE178" s="6"/>
    </row>
    <row r="179" spans="1:57" ht="12.75" customHeight="1" x14ac:dyDescent="0.2">
      <c r="A179" s="6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92"/>
      <c r="AU179" s="5"/>
      <c r="AV179" s="5"/>
      <c r="AW179" s="5"/>
      <c r="AX179" s="5"/>
      <c r="AY179" s="5"/>
      <c r="AZ179" s="5"/>
      <c r="BA179" s="5"/>
      <c r="BB179" s="5"/>
      <c r="BC179" s="5"/>
      <c r="BD179" s="6"/>
      <c r="BE179" s="6"/>
    </row>
    <row r="180" spans="1:57" ht="12.75" customHeight="1" x14ac:dyDescent="0.2">
      <c r="A180" s="6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92"/>
      <c r="AU180" s="5"/>
      <c r="AV180" s="5"/>
      <c r="AW180" s="5"/>
      <c r="AX180" s="5"/>
      <c r="AY180" s="5"/>
      <c r="AZ180" s="5"/>
      <c r="BA180" s="5"/>
      <c r="BB180" s="5"/>
      <c r="BC180" s="5"/>
      <c r="BD180" s="6"/>
      <c r="BE180" s="6"/>
    </row>
    <row r="181" spans="1:57" ht="12.75" customHeight="1" x14ac:dyDescent="0.2">
      <c r="A181" s="6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92"/>
      <c r="AU181" s="5"/>
      <c r="AV181" s="5"/>
      <c r="AW181" s="5"/>
      <c r="AX181" s="5"/>
      <c r="AY181" s="5"/>
      <c r="AZ181" s="5"/>
      <c r="BA181" s="5"/>
      <c r="BB181" s="5"/>
      <c r="BC181" s="5"/>
      <c r="BD181" s="6"/>
      <c r="BE181" s="6"/>
    </row>
    <row r="182" spans="1:57" ht="12.75" customHeight="1" x14ac:dyDescent="0.2">
      <c r="A182" s="6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92"/>
      <c r="AU182" s="5"/>
      <c r="AV182" s="5"/>
      <c r="AW182" s="5"/>
      <c r="AX182" s="5"/>
      <c r="AY182" s="5"/>
      <c r="AZ182" s="5"/>
      <c r="BA182" s="5"/>
      <c r="BB182" s="5"/>
      <c r="BC182" s="5"/>
      <c r="BD182" s="6"/>
      <c r="BE182" s="6"/>
    </row>
    <row r="183" spans="1:57" ht="12.75" customHeight="1" x14ac:dyDescent="0.2">
      <c r="A183" s="6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92"/>
      <c r="AU183" s="5"/>
      <c r="AV183" s="5"/>
      <c r="AW183" s="5"/>
      <c r="AX183" s="5"/>
      <c r="AY183" s="5"/>
      <c r="AZ183" s="5"/>
      <c r="BA183" s="5"/>
      <c r="BB183" s="5"/>
      <c r="BC183" s="5"/>
      <c r="BD183" s="6"/>
      <c r="BE183" s="6"/>
    </row>
    <row r="184" spans="1:57" ht="12.75" customHeight="1" x14ac:dyDescent="0.2">
      <c r="A184" s="6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92"/>
      <c r="AU184" s="5"/>
      <c r="AV184" s="5"/>
      <c r="AW184" s="5"/>
      <c r="AX184" s="5"/>
      <c r="AY184" s="5"/>
      <c r="AZ184" s="5"/>
      <c r="BA184" s="5"/>
      <c r="BB184" s="5"/>
      <c r="BC184" s="5"/>
      <c r="BD184" s="6"/>
      <c r="BE184" s="6"/>
    </row>
    <row r="185" spans="1:57" ht="12.75" customHeight="1" x14ac:dyDescent="0.2">
      <c r="A185" s="6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92"/>
      <c r="AU185" s="5"/>
      <c r="AV185" s="5"/>
      <c r="AW185" s="5"/>
      <c r="AX185" s="5"/>
      <c r="AY185" s="5"/>
      <c r="AZ185" s="5"/>
      <c r="BA185" s="5"/>
      <c r="BB185" s="5"/>
      <c r="BC185" s="5"/>
      <c r="BD185" s="6"/>
      <c r="BE185" s="6"/>
    </row>
    <row r="186" spans="1:57" ht="12.75" customHeight="1" x14ac:dyDescent="0.2">
      <c r="A186" s="6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92"/>
      <c r="AU186" s="5"/>
      <c r="AV186" s="5"/>
      <c r="AW186" s="5"/>
      <c r="AX186" s="5"/>
      <c r="AY186" s="5"/>
      <c r="AZ186" s="5"/>
      <c r="BA186" s="5"/>
      <c r="BB186" s="5"/>
      <c r="BC186" s="5"/>
      <c r="BD186" s="6"/>
      <c r="BE186" s="6"/>
    </row>
    <row r="187" spans="1:57" ht="12.75" customHeight="1" x14ac:dyDescent="0.2">
      <c r="A187" s="6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92"/>
      <c r="AU187" s="5"/>
      <c r="AV187" s="5"/>
      <c r="AW187" s="5"/>
      <c r="AX187" s="5"/>
      <c r="AY187" s="5"/>
      <c r="AZ187" s="5"/>
      <c r="BA187" s="5"/>
      <c r="BB187" s="5"/>
      <c r="BC187" s="5"/>
      <c r="BD187" s="6"/>
      <c r="BE187" s="6"/>
    </row>
    <row r="188" spans="1:57" ht="12.75" customHeight="1" x14ac:dyDescent="0.2">
      <c r="A188" s="6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92"/>
      <c r="AU188" s="5"/>
      <c r="AV188" s="5"/>
      <c r="AW188" s="5"/>
      <c r="AX188" s="5"/>
      <c r="AY188" s="5"/>
      <c r="AZ188" s="5"/>
      <c r="BA188" s="5"/>
      <c r="BB188" s="5"/>
      <c r="BC188" s="5"/>
      <c r="BD188" s="6"/>
      <c r="BE188" s="6"/>
    </row>
    <row r="189" spans="1:57" ht="12.75" customHeight="1" x14ac:dyDescent="0.2">
      <c r="A189" s="6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92"/>
      <c r="AU189" s="5"/>
      <c r="AV189" s="5"/>
      <c r="AW189" s="5"/>
      <c r="AX189" s="5"/>
      <c r="AY189" s="5"/>
      <c r="AZ189" s="5"/>
      <c r="BA189" s="5"/>
      <c r="BB189" s="5"/>
      <c r="BC189" s="5"/>
      <c r="BD189" s="6"/>
      <c r="BE189" s="6"/>
    </row>
    <row r="190" spans="1:57" ht="12.75" customHeight="1" x14ac:dyDescent="0.2">
      <c r="A190" s="6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92"/>
      <c r="AU190" s="5"/>
      <c r="AV190" s="5"/>
      <c r="AW190" s="5"/>
      <c r="AX190" s="5"/>
      <c r="AY190" s="5"/>
      <c r="AZ190" s="5"/>
      <c r="BA190" s="5"/>
      <c r="BB190" s="5"/>
      <c r="BC190" s="5"/>
      <c r="BD190" s="6"/>
      <c r="BE190" s="6"/>
    </row>
    <row r="191" spans="1:57" ht="12.75" customHeight="1" x14ac:dyDescent="0.2">
      <c r="A191" s="6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92"/>
      <c r="AU191" s="5"/>
      <c r="AV191" s="5"/>
      <c r="AW191" s="5"/>
      <c r="AX191" s="5"/>
      <c r="AY191" s="5"/>
      <c r="AZ191" s="5"/>
      <c r="BA191" s="5"/>
      <c r="BB191" s="5"/>
      <c r="BC191" s="5"/>
      <c r="BD191" s="6"/>
      <c r="BE191" s="6"/>
    </row>
    <row r="192" spans="1:57" ht="12.75" customHeight="1" x14ac:dyDescent="0.2">
      <c r="A192" s="6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92"/>
      <c r="AU192" s="5"/>
      <c r="AV192" s="5"/>
      <c r="AW192" s="5"/>
      <c r="AX192" s="5"/>
      <c r="AY192" s="5"/>
      <c r="AZ192" s="5"/>
      <c r="BA192" s="5"/>
      <c r="BB192" s="5"/>
      <c r="BC192" s="5"/>
      <c r="BD192" s="6"/>
      <c r="BE192" s="6"/>
    </row>
    <row r="193" spans="1:57" ht="12.75" customHeight="1" x14ac:dyDescent="0.2">
      <c r="A193" s="6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92"/>
      <c r="AU193" s="5"/>
      <c r="AV193" s="5"/>
      <c r="AW193" s="5"/>
      <c r="AX193" s="5"/>
      <c r="AY193" s="5"/>
      <c r="AZ193" s="5"/>
      <c r="BA193" s="5"/>
      <c r="BB193" s="5"/>
      <c r="BC193" s="5"/>
      <c r="BD193" s="6"/>
      <c r="BE193" s="6"/>
    </row>
    <row r="194" spans="1:57" ht="12.75" customHeight="1" x14ac:dyDescent="0.2">
      <c r="A194" s="6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92"/>
      <c r="AU194" s="5"/>
      <c r="AV194" s="5"/>
      <c r="AW194" s="5"/>
      <c r="AX194" s="5"/>
      <c r="AY194" s="5"/>
      <c r="AZ194" s="5"/>
      <c r="BA194" s="5"/>
      <c r="BB194" s="5"/>
      <c r="BC194" s="5"/>
      <c r="BD194" s="6"/>
      <c r="BE194" s="6"/>
    </row>
    <row r="195" spans="1:57" ht="12.75" customHeight="1" x14ac:dyDescent="0.2">
      <c r="A195" s="6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92"/>
      <c r="AU195" s="5"/>
      <c r="AV195" s="5"/>
      <c r="AW195" s="5"/>
      <c r="AX195" s="5"/>
      <c r="AY195" s="5"/>
      <c r="AZ195" s="5"/>
      <c r="BA195" s="5"/>
      <c r="BB195" s="5"/>
      <c r="BC195" s="5"/>
      <c r="BD195" s="6"/>
      <c r="BE195" s="6"/>
    </row>
    <row r="196" spans="1:57" ht="12.75" customHeight="1" x14ac:dyDescent="0.2">
      <c r="A196" s="6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92"/>
      <c r="AU196" s="5"/>
      <c r="AV196" s="5"/>
      <c r="AW196" s="5"/>
      <c r="AX196" s="5"/>
      <c r="AY196" s="5"/>
      <c r="AZ196" s="5"/>
      <c r="BA196" s="5"/>
      <c r="BB196" s="5"/>
      <c r="BC196" s="5"/>
      <c r="BD196" s="6"/>
      <c r="BE196" s="6"/>
    </row>
    <row r="197" spans="1:57" ht="12.75" customHeight="1" x14ac:dyDescent="0.2">
      <c r="A197" s="6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92"/>
      <c r="AU197" s="5"/>
      <c r="AV197" s="5"/>
      <c r="AW197" s="5"/>
      <c r="AX197" s="5"/>
      <c r="AY197" s="5"/>
      <c r="AZ197" s="5"/>
      <c r="BA197" s="5"/>
      <c r="BB197" s="5"/>
      <c r="BC197" s="5"/>
      <c r="BD197" s="6"/>
      <c r="BE197" s="6"/>
    </row>
    <row r="198" spans="1:57" ht="12.75" customHeight="1" x14ac:dyDescent="0.2">
      <c r="A198" s="6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92"/>
      <c r="AU198" s="5"/>
      <c r="AV198" s="5"/>
      <c r="AW198" s="5"/>
      <c r="AX198" s="5"/>
      <c r="AY198" s="5"/>
      <c r="AZ198" s="5"/>
      <c r="BA198" s="5"/>
      <c r="BB198" s="5"/>
      <c r="BC198" s="5"/>
      <c r="BD198" s="6"/>
      <c r="BE198" s="6"/>
    </row>
    <row r="199" spans="1:57" ht="12.75" customHeight="1" x14ac:dyDescent="0.2">
      <c r="A199" s="6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92"/>
      <c r="AU199" s="5"/>
      <c r="AV199" s="5"/>
      <c r="AW199" s="5"/>
      <c r="AX199" s="5"/>
      <c r="AY199" s="5"/>
      <c r="AZ199" s="5"/>
      <c r="BA199" s="5"/>
      <c r="BB199" s="5"/>
      <c r="BC199" s="5"/>
      <c r="BD199" s="6"/>
      <c r="BE199" s="6"/>
    </row>
    <row r="200" spans="1:57" ht="12.75" customHeight="1" x14ac:dyDescent="0.2">
      <c r="A200" s="6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92"/>
      <c r="AU200" s="5"/>
      <c r="AV200" s="5"/>
      <c r="AW200" s="5"/>
      <c r="AX200" s="5"/>
      <c r="AY200" s="5"/>
      <c r="AZ200" s="5"/>
      <c r="BA200" s="5"/>
      <c r="BB200" s="5"/>
      <c r="BC200" s="5"/>
      <c r="BD200" s="6"/>
      <c r="BE200" s="6"/>
    </row>
    <row r="201" spans="1:57" ht="12.75" customHeight="1" x14ac:dyDescent="0.2">
      <c r="A201" s="6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92"/>
      <c r="AU201" s="5"/>
      <c r="AV201" s="5"/>
      <c r="AW201" s="5"/>
      <c r="AX201" s="5"/>
      <c r="AY201" s="5"/>
      <c r="AZ201" s="5"/>
      <c r="BA201" s="5"/>
      <c r="BB201" s="5"/>
      <c r="BC201" s="5"/>
      <c r="BD201" s="6"/>
      <c r="BE201" s="6"/>
    </row>
    <row r="202" spans="1:57" ht="12.75" customHeight="1" x14ac:dyDescent="0.2">
      <c r="A202" s="6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92"/>
      <c r="AU202" s="5"/>
      <c r="AV202" s="5"/>
      <c r="AW202" s="5"/>
      <c r="AX202" s="5"/>
      <c r="AY202" s="5"/>
      <c r="AZ202" s="5"/>
      <c r="BA202" s="5"/>
      <c r="BB202" s="5"/>
      <c r="BC202" s="5"/>
      <c r="BD202" s="6"/>
      <c r="BE202" s="6"/>
    </row>
    <row r="203" spans="1:57" ht="12.75" customHeight="1" x14ac:dyDescent="0.2">
      <c r="A203" s="6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92"/>
      <c r="AU203" s="5"/>
      <c r="AV203" s="5"/>
      <c r="AW203" s="5"/>
      <c r="AX203" s="5"/>
      <c r="AY203" s="5"/>
      <c r="AZ203" s="5"/>
      <c r="BA203" s="5"/>
      <c r="BB203" s="5"/>
      <c r="BC203" s="5"/>
      <c r="BD203" s="6"/>
      <c r="BE203" s="6"/>
    </row>
    <row r="204" spans="1:57" ht="12.75" customHeight="1" x14ac:dyDescent="0.2">
      <c r="A204" s="6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92"/>
      <c r="AU204" s="5"/>
      <c r="AV204" s="5"/>
      <c r="AW204" s="5"/>
      <c r="AX204" s="5"/>
      <c r="AY204" s="5"/>
      <c r="AZ204" s="5"/>
      <c r="BA204" s="5"/>
      <c r="BB204" s="5"/>
      <c r="BC204" s="5"/>
      <c r="BD204" s="6"/>
      <c r="BE204" s="6"/>
    </row>
    <row r="205" spans="1:57" ht="12.75" customHeight="1" x14ac:dyDescent="0.2">
      <c r="A205" s="6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92"/>
      <c r="AU205" s="5"/>
      <c r="AV205" s="5"/>
      <c r="AW205" s="5"/>
      <c r="AX205" s="5"/>
      <c r="AY205" s="5"/>
      <c r="AZ205" s="5"/>
      <c r="BA205" s="5"/>
      <c r="BB205" s="5"/>
      <c r="BC205" s="5"/>
      <c r="BD205" s="6"/>
      <c r="BE205" s="6"/>
    </row>
    <row r="206" spans="1:57" ht="12.75" customHeight="1" x14ac:dyDescent="0.2">
      <c r="A206" s="6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92"/>
      <c r="AU206" s="5"/>
      <c r="AV206" s="5"/>
      <c r="AW206" s="5"/>
      <c r="AX206" s="5"/>
      <c r="AY206" s="5"/>
      <c r="AZ206" s="5"/>
      <c r="BA206" s="5"/>
      <c r="BB206" s="5"/>
      <c r="BC206" s="5"/>
      <c r="BD206" s="6"/>
      <c r="BE206" s="6"/>
    </row>
    <row r="207" spans="1:57" ht="12.75" customHeight="1" x14ac:dyDescent="0.2">
      <c r="A207" s="6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92"/>
      <c r="AU207" s="5"/>
      <c r="AV207" s="5"/>
      <c r="AW207" s="5"/>
      <c r="AX207" s="5"/>
      <c r="AY207" s="5"/>
      <c r="AZ207" s="5"/>
      <c r="BA207" s="5"/>
      <c r="BB207" s="5"/>
      <c r="BC207" s="5"/>
      <c r="BD207" s="6"/>
      <c r="BE207" s="6"/>
    </row>
    <row r="208" spans="1:57" ht="12.75" customHeight="1" x14ac:dyDescent="0.2">
      <c r="A208" s="6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92"/>
      <c r="AU208" s="5"/>
      <c r="AV208" s="5"/>
      <c r="AW208" s="5"/>
      <c r="AX208" s="5"/>
      <c r="AY208" s="5"/>
      <c r="AZ208" s="5"/>
      <c r="BA208" s="5"/>
      <c r="BB208" s="5"/>
      <c r="BC208" s="5"/>
      <c r="BD208" s="6"/>
      <c r="BE208" s="6"/>
    </row>
    <row r="209" spans="1:57" ht="12.75" customHeight="1" x14ac:dyDescent="0.2">
      <c r="A209" s="6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92"/>
      <c r="AU209" s="5"/>
      <c r="AV209" s="5"/>
      <c r="AW209" s="5"/>
      <c r="AX209" s="5"/>
      <c r="AY209" s="5"/>
      <c r="AZ209" s="5"/>
      <c r="BA209" s="5"/>
      <c r="BB209" s="5"/>
      <c r="BC209" s="5"/>
      <c r="BD209" s="6"/>
      <c r="BE209" s="6"/>
    </row>
    <row r="210" spans="1:57" ht="12.75" customHeight="1" x14ac:dyDescent="0.2">
      <c r="A210" s="6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92"/>
      <c r="AU210" s="5"/>
      <c r="AV210" s="5"/>
      <c r="AW210" s="5"/>
      <c r="AX210" s="5"/>
      <c r="AY210" s="5"/>
      <c r="AZ210" s="5"/>
      <c r="BA210" s="5"/>
      <c r="BB210" s="5"/>
      <c r="BC210" s="5"/>
      <c r="BD210" s="6"/>
      <c r="BE210" s="6"/>
    </row>
    <row r="211" spans="1:57" ht="12.75" customHeight="1" x14ac:dyDescent="0.2">
      <c r="A211" s="6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92"/>
      <c r="AU211" s="5"/>
      <c r="AV211" s="5"/>
      <c r="AW211" s="5"/>
      <c r="AX211" s="5"/>
      <c r="AY211" s="5"/>
      <c r="AZ211" s="5"/>
      <c r="BA211" s="5"/>
      <c r="BB211" s="5"/>
      <c r="BC211" s="5"/>
      <c r="BD211" s="6"/>
      <c r="BE211" s="6"/>
    </row>
    <row r="212" spans="1:57" ht="12.75" customHeight="1" x14ac:dyDescent="0.2">
      <c r="A212" s="6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92"/>
      <c r="AU212" s="5"/>
      <c r="AV212" s="5"/>
      <c r="AW212" s="5"/>
      <c r="AX212" s="5"/>
      <c r="AY212" s="5"/>
      <c r="AZ212" s="5"/>
      <c r="BA212" s="5"/>
      <c r="BB212" s="5"/>
      <c r="BC212" s="5"/>
      <c r="BD212" s="6"/>
      <c r="BE212" s="6"/>
    </row>
    <row r="213" spans="1:57" ht="12.75" customHeight="1" x14ac:dyDescent="0.2">
      <c r="A213" s="6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92"/>
      <c r="AU213" s="5"/>
      <c r="AV213" s="5"/>
      <c r="AW213" s="5"/>
      <c r="AX213" s="5"/>
      <c r="AY213" s="5"/>
      <c r="AZ213" s="5"/>
      <c r="BA213" s="5"/>
      <c r="BB213" s="5"/>
      <c r="BC213" s="5"/>
      <c r="BD213" s="6"/>
      <c r="BE213" s="6"/>
    </row>
    <row r="214" spans="1:57" ht="12.75" customHeight="1" x14ac:dyDescent="0.2">
      <c r="A214" s="6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92"/>
      <c r="AU214" s="5"/>
      <c r="AV214" s="5"/>
      <c r="AW214" s="5"/>
      <c r="AX214" s="5"/>
      <c r="AY214" s="5"/>
      <c r="AZ214" s="5"/>
      <c r="BA214" s="5"/>
      <c r="BB214" s="5"/>
      <c r="BC214" s="5"/>
      <c r="BD214" s="6"/>
      <c r="BE214" s="6"/>
    </row>
    <row r="215" spans="1:57" ht="12.75" customHeight="1" x14ac:dyDescent="0.2">
      <c r="A215" s="6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92"/>
      <c r="AU215" s="5"/>
      <c r="AV215" s="5"/>
      <c r="AW215" s="5"/>
      <c r="AX215" s="5"/>
      <c r="AY215" s="5"/>
      <c r="AZ215" s="5"/>
      <c r="BA215" s="5"/>
      <c r="BB215" s="5"/>
      <c r="BC215" s="5"/>
      <c r="BD215" s="6"/>
      <c r="BE215" s="6"/>
    </row>
    <row r="216" spans="1:57" ht="12.75" customHeight="1" x14ac:dyDescent="0.2">
      <c r="A216" s="6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92"/>
      <c r="AU216" s="5"/>
      <c r="AV216" s="5"/>
      <c r="AW216" s="5"/>
      <c r="AX216" s="5"/>
      <c r="AY216" s="5"/>
      <c r="AZ216" s="5"/>
      <c r="BA216" s="5"/>
      <c r="BB216" s="5"/>
      <c r="BC216" s="5"/>
      <c r="BD216" s="6"/>
      <c r="BE216" s="6"/>
    </row>
    <row r="217" spans="1:57" ht="12.75" customHeight="1" x14ac:dyDescent="0.2">
      <c r="A217" s="6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92"/>
      <c r="AU217" s="5"/>
      <c r="AV217" s="5"/>
      <c r="AW217" s="5"/>
      <c r="AX217" s="5"/>
      <c r="AY217" s="5"/>
      <c r="AZ217" s="5"/>
      <c r="BA217" s="5"/>
      <c r="BB217" s="5"/>
      <c r="BC217" s="5"/>
      <c r="BD217" s="6"/>
      <c r="BE217" s="6"/>
    </row>
    <row r="218" spans="1:57" ht="12.75" customHeight="1" x14ac:dyDescent="0.2">
      <c r="A218" s="6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92"/>
      <c r="AU218" s="5"/>
      <c r="AV218" s="5"/>
      <c r="AW218" s="5"/>
      <c r="AX218" s="5"/>
      <c r="AY218" s="5"/>
      <c r="AZ218" s="5"/>
      <c r="BA218" s="5"/>
      <c r="BB218" s="5"/>
      <c r="BC218" s="5"/>
      <c r="BD218" s="6"/>
      <c r="BE218" s="6"/>
    </row>
    <row r="219" spans="1:57" ht="12.75" customHeight="1" x14ac:dyDescent="0.2">
      <c r="A219" s="6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92"/>
      <c r="AU219" s="5"/>
      <c r="AV219" s="5"/>
      <c r="AW219" s="5"/>
      <c r="AX219" s="5"/>
      <c r="AY219" s="5"/>
      <c r="AZ219" s="5"/>
      <c r="BA219" s="5"/>
      <c r="BB219" s="5"/>
      <c r="BC219" s="5"/>
      <c r="BD219" s="6"/>
      <c r="BE219" s="6"/>
    </row>
    <row r="220" spans="1:57" ht="12.75" customHeight="1" x14ac:dyDescent="0.2">
      <c r="A220" s="6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92"/>
      <c r="AU220" s="5"/>
      <c r="AV220" s="5"/>
      <c r="AW220" s="5"/>
      <c r="AX220" s="5"/>
      <c r="AY220" s="5"/>
      <c r="AZ220" s="5"/>
      <c r="BA220" s="5"/>
      <c r="BB220" s="5"/>
      <c r="BC220" s="5"/>
      <c r="BD220" s="6"/>
      <c r="BE220" s="6"/>
    </row>
    <row r="221" spans="1:57" ht="12.75" customHeight="1" x14ac:dyDescent="0.2">
      <c r="A221" s="6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92"/>
      <c r="AU221" s="5"/>
      <c r="AV221" s="5"/>
      <c r="AW221" s="5"/>
      <c r="AX221" s="5"/>
      <c r="AY221" s="5"/>
      <c r="AZ221" s="5"/>
      <c r="BA221" s="5"/>
      <c r="BB221" s="5"/>
      <c r="BC221" s="5"/>
      <c r="BD221" s="6"/>
      <c r="BE221" s="6"/>
    </row>
    <row r="222" spans="1:57" ht="12.75" customHeight="1" x14ac:dyDescent="0.2">
      <c r="A222" s="6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92"/>
      <c r="AU222" s="5"/>
      <c r="AV222" s="5"/>
      <c r="AW222" s="5"/>
      <c r="AX222" s="5"/>
      <c r="AY222" s="5"/>
      <c r="AZ222" s="5"/>
      <c r="BA222" s="5"/>
      <c r="BB222" s="5"/>
      <c r="BC222" s="5"/>
      <c r="BD222" s="6"/>
      <c r="BE222" s="6"/>
    </row>
    <row r="223" spans="1:57" ht="12.75" customHeight="1" x14ac:dyDescent="0.2">
      <c r="A223" s="6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92"/>
      <c r="AU223" s="5"/>
      <c r="AV223" s="5"/>
      <c r="AW223" s="5"/>
      <c r="AX223" s="5"/>
      <c r="AY223" s="5"/>
      <c r="AZ223" s="5"/>
      <c r="BA223" s="5"/>
      <c r="BB223" s="5"/>
      <c r="BC223" s="5"/>
      <c r="BD223" s="6"/>
      <c r="BE223" s="6"/>
    </row>
    <row r="224" spans="1:57" ht="12.75" customHeight="1" x14ac:dyDescent="0.2">
      <c r="A224" s="6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92"/>
      <c r="AU224" s="5"/>
      <c r="AV224" s="5"/>
      <c r="AW224" s="5"/>
      <c r="AX224" s="5"/>
      <c r="AY224" s="5"/>
      <c r="AZ224" s="5"/>
      <c r="BA224" s="5"/>
      <c r="BB224" s="5"/>
      <c r="BC224" s="5"/>
      <c r="BD224" s="6"/>
      <c r="BE224" s="6"/>
    </row>
    <row r="225" spans="1:57" ht="12.75" customHeight="1" x14ac:dyDescent="0.2">
      <c r="A225" s="6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92"/>
      <c r="AU225" s="5"/>
      <c r="AV225" s="5"/>
      <c r="AW225" s="5"/>
      <c r="AX225" s="5"/>
      <c r="AY225" s="5"/>
      <c r="AZ225" s="5"/>
      <c r="BA225" s="5"/>
      <c r="BB225" s="5"/>
      <c r="BC225" s="5"/>
      <c r="BD225" s="6"/>
      <c r="BE225" s="6"/>
    </row>
    <row r="226" spans="1:57" ht="12.75" customHeight="1" x14ac:dyDescent="0.2">
      <c r="A226" s="6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92"/>
      <c r="AU226" s="5"/>
      <c r="AV226" s="5"/>
      <c r="AW226" s="5"/>
      <c r="AX226" s="5"/>
      <c r="AY226" s="5"/>
      <c r="AZ226" s="5"/>
      <c r="BA226" s="5"/>
      <c r="BB226" s="5"/>
      <c r="BC226" s="5"/>
      <c r="BD226" s="6"/>
      <c r="BE226" s="6"/>
    </row>
    <row r="227" spans="1:57" ht="12.75" customHeight="1" x14ac:dyDescent="0.2">
      <c r="A227" s="6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92"/>
      <c r="AU227" s="5"/>
      <c r="AV227" s="5"/>
      <c r="AW227" s="5"/>
      <c r="AX227" s="5"/>
      <c r="AY227" s="5"/>
      <c r="AZ227" s="5"/>
      <c r="BA227" s="5"/>
      <c r="BB227" s="5"/>
      <c r="BC227" s="5"/>
      <c r="BD227" s="6"/>
      <c r="BE227" s="6"/>
    </row>
    <row r="228" spans="1:57" ht="12.75" customHeight="1" x14ac:dyDescent="0.2">
      <c r="A228" s="6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92"/>
      <c r="AU228" s="5"/>
      <c r="AV228" s="5"/>
      <c r="AW228" s="5"/>
      <c r="AX228" s="5"/>
      <c r="AY228" s="5"/>
      <c r="AZ228" s="5"/>
      <c r="BA228" s="5"/>
      <c r="BB228" s="5"/>
      <c r="BC228" s="5"/>
      <c r="BD228" s="6"/>
      <c r="BE228" s="6"/>
    </row>
    <row r="229" spans="1:57" ht="12.75" customHeight="1" x14ac:dyDescent="0.2">
      <c r="A229" s="6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92"/>
      <c r="AU229" s="5"/>
      <c r="AV229" s="5"/>
      <c r="AW229" s="5"/>
      <c r="AX229" s="5"/>
      <c r="AY229" s="5"/>
      <c r="AZ229" s="5"/>
      <c r="BA229" s="5"/>
      <c r="BB229" s="5"/>
      <c r="BC229" s="5"/>
      <c r="BD229" s="6"/>
      <c r="BE229" s="6"/>
    </row>
    <row r="230" spans="1:57" ht="12.75" customHeight="1" x14ac:dyDescent="0.2">
      <c r="A230" s="6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92"/>
      <c r="AU230" s="5"/>
      <c r="AV230" s="5"/>
      <c r="AW230" s="5"/>
      <c r="AX230" s="5"/>
      <c r="AY230" s="5"/>
      <c r="AZ230" s="5"/>
      <c r="BA230" s="5"/>
      <c r="BB230" s="5"/>
      <c r="BC230" s="5"/>
      <c r="BD230" s="6"/>
      <c r="BE230" s="6"/>
    </row>
    <row r="231" spans="1:57" ht="12.75" customHeight="1" x14ac:dyDescent="0.2">
      <c r="A231" s="6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92"/>
      <c r="AU231" s="5"/>
      <c r="AV231" s="5"/>
      <c r="AW231" s="5"/>
      <c r="AX231" s="5"/>
      <c r="AY231" s="5"/>
      <c r="AZ231" s="5"/>
      <c r="BA231" s="5"/>
      <c r="BB231" s="5"/>
      <c r="BC231" s="5"/>
      <c r="BD231" s="6"/>
      <c r="BE231" s="6"/>
    </row>
    <row r="232" spans="1:57" ht="12.75" customHeight="1" x14ac:dyDescent="0.2">
      <c r="A232" s="6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92"/>
      <c r="AU232" s="5"/>
      <c r="AV232" s="5"/>
      <c r="AW232" s="5"/>
      <c r="AX232" s="5"/>
      <c r="AY232" s="5"/>
      <c r="AZ232" s="5"/>
      <c r="BA232" s="5"/>
      <c r="BB232" s="5"/>
      <c r="BC232" s="5"/>
      <c r="BD232" s="6"/>
      <c r="BE232" s="6"/>
    </row>
    <row r="233" spans="1:57" ht="12.75" customHeight="1" x14ac:dyDescent="0.2">
      <c r="A233" s="6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92"/>
      <c r="AU233" s="5"/>
      <c r="AV233" s="5"/>
      <c r="AW233" s="5"/>
      <c r="AX233" s="5"/>
      <c r="AY233" s="5"/>
      <c r="AZ233" s="5"/>
      <c r="BA233" s="5"/>
      <c r="BB233" s="5"/>
      <c r="BC233" s="5"/>
      <c r="BD233" s="6"/>
      <c r="BE233" s="6"/>
    </row>
    <row r="234" spans="1:57" ht="12.75" customHeight="1" x14ac:dyDescent="0.2">
      <c r="A234" s="6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92"/>
      <c r="AU234" s="5"/>
      <c r="AV234" s="5"/>
      <c r="AW234" s="5"/>
      <c r="AX234" s="5"/>
      <c r="AY234" s="5"/>
      <c r="AZ234" s="5"/>
      <c r="BA234" s="5"/>
      <c r="BB234" s="5"/>
      <c r="BC234" s="5"/>
      <c r="BD234" s="6"/>
      <c r="BE234" s="6"/>
    </row>
    <row r="235" spans="1:57" ht="12.75" customHeight="1" x14ac:dyDescent="0.2">
      <c r="A235" s="6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92"/>
      <c r="AU235" s="5"/>
      <c r="AV235" s="5"/>
      <c r="AW235" s="5"/>
      <c r="AX235" s="5"/>
      <c r="AY235" s="5"/>
      <c r="AZ235" s="5"/>
      <c r="BA235" s="5"/>
      <c r="BB235" s="5"/>
      <c r="BC235" s="5"/>
      <c r="BD235" s="6"/>
      <c r="BE235" s="6"/>
    </row>
    <row r="236" spans="1:57" ht="12.75" customHeight="1" x14ac:dyDescent="0.2">
      <c r="A236" s="6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92"/>
      <c r="AU236" s="5"/>
      <c r="AV236" s="5"/>
      <c r="AW236" s="5"/>
      <c r="AX236" s="5"/>
      <c r="AY236" s="5"/>
      <c r="AZ236" s="5"/>
      <c r="BA236" s="5"/>
      <c r="BB236" s="5"/>
      <c r="BC236" s="5"/>
      <c r="BD236" s="6"/>
      <c r="BE236" s="6"/>
    </row>
    <row r="237" spans="1:57" ht="12.75" customHeight="1" x14ac:dyDescent="0.2">
      <c r="A237" s="6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92"/>
      <c r="AU237" s="5"/>
      <c r="AV237" s="5"/>
      <c r="AW237" s="5"/>
      <c r="AX237" s="5"/>
      <c r="AY237" s="5"/>
      <c r="AZ237" s="5"/>
      <c r="BA237" s="5"/>
      <c r="BB237" s="5"/>
      <c r="BC237" s="5"/>
      <c r="BD237" s="6"/>
      <c r="BE237" s="6"/>
    </row>
    <row r="238" spans="1:57" ht="12.75" customHeight="1" x14ac:dyDescent="0.2">
      <c r="A238" s="6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92"/>
      <c r="AU238" s="5"/>
      <c r="AV238" s="5"/>
      <c r="AW238" s="5"/>
      <c r="AX238" s="5"/>
      <c r="AY238" s="5"/>
      <c r="AZ238" s="5"/>
      <c r="BA238" s="5"/>
      <c r="BB238" s="5"/>
      <c r="BC238" s="5"/>
      <c r="BD238" s="6"/>
      <c r="BE238" s="6"/>
    </row>
    <row r="239" spans="1:57" ht="12.75" customHeight="1" x14ac:dyDescent="0.2">
      <c r="A239" s="6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92"/>
      <c r="AU239" s="5"/>
      <c r="AV239" s="5"/>
      <c r="AW239" s="5"/>
      <c r="AX239" s="5"/>
      <c r="AY239" s="5"/>
      <c r="AZ239" s="5"/>
      <c r="BA239" s="5"/>
      <c r="BB239" s="5"/>
      <c r="BC239" s="5"/>
      <c r="BD239" s="6"/>
      <c r="BE239" s="6"/>
    </row>
    <row r="240" spans="1:57" ht="12.75" customHeight="1" x14ac:dyDescent="0.2">
      <c r="A240" s="6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92"/>
      <c r="AU240" s="5"/>
      <c r="AV240" s="5"/>
      <c r="AW240" s="5"/>
      <c r="AX240" s="5"/>
      <c r="AY240" s="5"/>
      <c r="AZ240" s="5"/>
      <c r="BA240" s="5"/>
      <c r="BB240" s="5"/>
      <c r="BC240" s="5"/>
      <c r="BD240" s="6"/>
      <c r="BE240" s="6"/>
    </row>
    <row r="241" spans="1:57" ht="12.75" customHeight="1" x14ac:dyDescent="0.2">
      <c r="A241" s="6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92"/>
      <c r="AU241" s="5"/>
      <c r="AV241" s="5"/>
      <c r="AW241" s="5"/>
      <c r="AX241" s="5"/>
      <c r="AY241" s="5"/>
      <c r="AZ241" s="5"/>
      <c r="BA241" s="5"/>
      <c r="BB241" s="5"/>
      <c r="BC241" s="5"/>
      <c r="BD241" s="6"/>
      <c r="BE241" s="6"/>
    </row>
    <row r="242" spans="1:57" ht="12.75" customHeight="1" x14ac:dyDescent="0.2">
      <c r="A242" s="6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92"/>
      <c r="AU242" s="5"/>
      <c r="AV242" s="5"/>
      <c r="AW242" s="5"/>
      <c r="AX242" s="5"/>
      <c r="AY242" s="5"/>
      <c r="AZ242" s="5"/>
      <c r="BA242" s="5"/>
      <c r="BB242" s="5"/>
      <c r="BC242" s="5"/>
      <c r="BD242" s="6"/>
      <c r="BE242" s="6"/>
    </row>
    <row r="243" spans="1:57" ht="12.75" customHeight="1" x14ac:dyDescent="0.2">
      <c r="A243" s="6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92"/>
      <c r="AU243" s="5"/>
      <c r="AV243" s="5"/>
      <c r="AW243" s="5"/>
      <c r="AX243" s="5"/>
      <c r="AY243" s="5"/>
      <c r="AZ243" s="5"/>
      <c r="BA243" s="5"/>
      <c r="BB243" s="5"/>
      <c r="BC243" s="5"/>
      <c r="BD243" s="6"/>
      <c r="BE243" s="6"/>
    </row>
    <row r="244" spans="1:57" ht="12.75" customHeight="1" x14ac:dyDescent="0.2">
      <c r="A244" s="6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92"/>
      <c r="AU244" s="5"/>
      <c r="AV244" s="5"/>
      <c r="AW244" s="5"/>
      <c r="AX244" s="5"/>
      <c r="AY244" s="5"/>
      <c r="AZ244" s="5"/>
      <c r="BA244" s="5"/>
      <c r="BB244" s="5"/>
      <c r="BC244" s="5"/>
      <c r="BD244" s="6"/>
      <c r="BE244" s="6"/>
    </row>
    <row r="245" spans="1:57" ht="12.75" customHeight="1" x14ac:dyDescent="0.2">
      <c r="A245" s="6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92"/>
      <c r="AU245" s="5"/>
      <c r="AV245" s="5"/>
      <c r="AW245" s="5"/>
      <c r="AX245" s="5"/>
      <c r="AY245" s="5"/>
      <c r="AZ245" s="5"/>
      <c r="BA245" s="5"/>
      <c r="BB245" s="5"/>
      <c r="BC245" s="5"/>
      <c r="BD245" s="6"/>
      <c r="BE245" s="6"/>
    </row>
    <row r="246" spans="1:57" ht="12.75" customHeight="1" x14ac:dyDescent="0.2">
      <c r="A246" s="6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92"/>
      <c r="AU246" s="5"/>
      <c r="AV246" s="5"/>
      <c r="AW246" s="5"/>
      <c r="AX246" s="5"/>
      <c r="AY246" s="5"/>
      <c r="AZ246" s="5"/>
      <c r="BA246" s="5"/>
      <c r="BB246" s="5"/>
      <c r="BC246" s="5"/>
      <c r="BD246" s="6"/>
      <c r="BE246" s="6"/>
    </row>
    <row r="247" spans="1:57" ht="12.75" customHeight="1" x14ac:dyDescent="0.2">
      <c r="A247" s="6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92"/>
      <c r="AU247" s="5"/>
      <c r="AV247" s="5"/>
      <c r="AW247" s="5"/>
      <c r="AX247" s="5"/>
      <c r="AY247" s="5"/>
      <c r="AZ247" s="5"/>
      <c r="BA247" s="5"/>
      <c r="BB247" s="5"/>
      <c r="BC247" s="5"/>
      <c r="BD247" s="6"/>
      <c r="BE247" s="6"/>
    </row>
    <row r="248" spans="1:57" ht="12.75" customHeight="1" x14ac:dyDescent="0.2">
      <c r="A248" s="6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92"/>
      <c r="AU248" s="5"/>
      <c r="AV248" s="5"/>
      <c r="AW248" s="5"/>
      <c r="AX248" s="5"/>
      <c r="AY248" s="5"/>
      <c r="AZ248" s="5"/>
      <c r="BA248" s="5"/>
      <c r="BB248" s="5"/>
      <c r="BC248" s="5"/>
      <c r="BD248" s="6"/>
      <c r="BE248" s="6"/>
    </row>
    <row r="249" spans="1:57" ht="12.75" customHeight="1" x14ac:dyDescent="0.2">
      <c r="A249" s="6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92"/>
      <c r="AU249" s="5"/>
      <c r="AV249" s="5"/>
      <c r="AW249" s="5"/>
      <c r="AX249" s="5"/>
      <c r="AY249" s="5"/>
      <c r="AZ249" s="5"/>
      <c r="BA249" s="5"/>
      <c r="BB249" s="5"/>
      <c r="BC249" s="5"/>
      <c r="BD249" s="6"/>
      <c r="BE249" s="6"/>
    </row>
    <row r="250" spans="1:57" ht="12.75" customHeight="1" x14ac:dyDescent="0.2">
      <c r="A250" s="6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92"/>
      <c r="AU250" s="5"/>
      <c r="AV250" s="5"/>
      <c r="AW250" s="5"/>
      <c r="AX250" s="5"/>
      <c r="AY250" s="5"/>
      <c r="AZ250" s="5"/>
      <c r="BA250" s="5"/>
      <c r="BB250" s="5"/>
      <c r="BC250" s="5"/>
      <c r="BD250" s="6"/>
      <c r="BE250" s="6"/>
    </row>
    <row r="251" spans="1:57" ht="12.75" customHeight="1" x14ac:dyDescent="0.2">
      <c r="A251" s="6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92"/>
      <c r="AU251" s="5"/>
      <c r="AV251" s="5"/>
      <c r="AW251" s="5"/>
      <c r="AX251" s="5"/>
      <c r="AY251" s="5"/>
      <c r="AZ251" s="5"/>
      <c r="BA251" s="5"/>
      <c r="BB251" s="5"/>
      <c r="BC251" s="5"/>
      <c r="BD251" s="6"/>
      <c r="BE251" s="6"/>
    </row>
    <row r="252" spans="1:57" ht="12.75" customHeight="1" x14ac:dyDescent="0.2">
      <c r="A252" s="6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92"/>
      <c r="AU252" s="5"/>
      <c r="AV252" s="5"/>
      <c r="AW252" s="5"/>
      <c r="AX252" s="5"/>
      <c r="AY252" s="5"/>
      <c r="AZ252" s="5"/>
      <c r="BA252" s="5"/>
      <c r="BB252" s="5"/>
      <c r="BC252" s="5"/>
      <c r="BD252" s="6"/>
      <c r="BE252" s="6"/>
    </row>
    <row r="253" spans="1:57" ht="12.75" customHeight="1" x14ac:dyDescent="0.2">
      <c r="A253" s="6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92"/>
      <c r="AU253" s="5"/>
      <c r="AV253" s="5"/>
      <c r="AW253" s="5"/>
      <c r="AX253" s="5"/>
      <c r="AY253" s="5"/>
      <c r="AZ253" s="5"/>
      <c r="BA253" s="5"/>
      <c r="BB253" s="5"/>
      <c r="BC253" s="5"/>
      <c r="BD253" s="6"/>
      <c r="BE253" s="6"/>
    </row>
    <row r="254" spans="1:57" ht="12.75" customHeight="1" x14ac:dyDescent="0.2">
      <c r="A254" s="6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92"/>
      <c r="AU254" s="5"/>
      <c r="AV254" s="5"/>
      <c r="AW254" s="5"/>
      <c r="AX254" s="5"/>
      <c r="AY254" s="5"/>
      <c r="AZ254" s="5"/>
      <c r="BA254" s="5"/>
      <c r="BB254" s="5"/>
      <c r="BC254" s="5"/>
      <c r="BD254" s="6"/>
      <c r="BE254" s="6"/>
    </row>
    <row r="255" spans="1:57" ht="12.75" customHeight="1" x14ac:dyDescent="0.2">
      <c r="A255" s="6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92"/>
      <c r="AU255" s="5"/>
      <c r="AV255" s="5"/>
      <c r="AW255" s="5"/>
      <c r="AX255" s="5"/>
      <c r="AY255" s="5"/>
      <c r="AZ255" s="5"/>
      <c r="BA255" s="5"/>
      <c r="BB255" s="5"/>
      <c r="BC255" s="5"/>
      <c r="BD255" s="6"/>
      <c r="BE255" s="6"/>
    </row>
    <row r="256" spans="1:57" ht="12.75" customHeight="1" x14ac:dyDescent="0.2">
      <c r="A256" s="6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92"/>
      <c r="AU256" s="5"/>
      <c r="AV256" s="5"/>
      <c r="AW256" s="5"/>
      <c r="AX256" s="5"/>
      <c r="AY256" s="5"/>
      <c r="AZ256" s="5"/>
      <c r="BA256" s="5"/>
      <c r="BB256" s="5"/>
      <c r="BC256" s="5"/>
      <c r="BD256" s="6"/>
      <c r="BE256" s="6"/>
    </row>
    <row r="257" spans="1:57" ht="12.75" customHeight="1" x14ac:dyDescent="0.2">
      <c r="A257" s="6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92"/>
      <c r="AU257" s="5"/>
      <c r="AV257" s="5"/>
      <c r="AW257" s="5"/>
      <c r="AX257" s="5"/>
      <c r="AY257" s="5"/>
      <c r="AZ257" s="5"/>
      <c r="BA257" s="5"/>
      <c r="BB257" s="5"/>
      <c r="BC257" s="5"/>
      <c r="BD257" s="6"/>
      <c r="BE257" s="6"/>
    </row>
    <row r="258" spans="1:57" ht="12.75" customHeight="1" x14ac:dyDescent="0.2">
      <c r="A258" s="6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92"/>
      <c r="AU258" s="5"/>
      <c r="AV258" s="5"/>
      <c r="AW258" s="5"/>
      <c r="AX258" s="5"/>
      <c r="AY258" s="5"/>
      <c r="AZ258" s="5"/>
      <c r="BA258" s="5"/>
      <c r="BB258" s="5"/>
      <c r="BC258" s="5"/>
      <c r="BD258" s="6"/>
      <c r="BE258" s="6"/>
    </row>
    <row r="259" spans="1:57" ht="12.75" customHeight="1" x14ac:dyDescent="0.2">
      <c r="A259" s="6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92"/>
      <c r="AU259" s="5"/>
      <c r="AV259" s="5"/>
      <c r="AW259" s="5"/>
      <c r="AX259" s="5"/>
      <c r="AY259" s="5"/>
      <c r="AZ259" s="5"/>
      <c r="BA259" s="5"/>
      <c r="BB259" s="5"/>
      <c r="BC259" s="5"/>
      <c r="BD259" s="6"/>
      <c r="BE259" s="6"/>
    </row>
    <row r="260" spans="1:57" ht="12.75" customHeight="1" x14ac:dyDescent="0.2">
      <c r="A260" s="6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92"/>
      <c r="AU260" s="5"/>
      <c r="AV260" s="5"/>
      <c r="AW260" s="5"/>
      <c r="AX260" s="5"/>
      <c r="AY260" s="5"/>
      <c r="AZ260" s="5"/>
      <c r="BA260" s="5"/>
      <c r="BB260" s="5"/>
      <c r="BC260" s="5"/>
      <c r="BD260" s="6"/>
      <c r="BE260" s="6"/>
    </row>
    <row r="261" spans="1:57" ht="12.75" customHeight="1" x14ac:dyDescent="0.2">
      <c r="A261" s="6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92"/>
      <c r="AU261" s="5"/>
      <c r="AV261" s="5"/>
      <c r="AW261" s="5"/>
      <c r="AX261" s="5"/>
      <c r="AY261" s="5"/>
      <c r="AZ261" s="5"/>
      <c r="BA261" s="5"/>
      <c r="BB261" s="5"/>
      <c r="BC261" s="5"/>
      <c r="BD261" s="6"/>
      <c r="BE261" s="6"/>
    </row>
    <row r="262" spans="1:57" ht="12.75" customHeight="1" x14ac:dyDescent="0.2">
      <c r="A262" s="6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92"/>
      <c r="AU262" s="5"/>
      <c r="AV262" s="5"/>
      <c r="AW262" s="5"/>
      <c r="AX262" s="5"/>
      <c r="AY262" s="5"/>
      <c r="AZ262" s="5"/>
      <c r="BA262" s="5"/>
      <c r="BB262" s="5"/>
      <c r="BC262" s="5"/>
      <c r="BD262" s="6"/>
      <c r="BE262" s="6"/>
    </row>
    <row r="263" spans="1:57" ht="12.75" customHeight="1" x14ac:dyDescent="0.2">
      <c r="A263" s="6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92"/>
      <c r="AU263" s="5"/>
      <c r="AV263" s="5"/>
      <c r="AW263" s="5"/>
      <c r="AX263" s="5"/>
      <c r="AY263" s="5"/>
      <c r="AZ263" s="5"/>
      <c r="BA263" s="5"/>
      <c r="BB263" s="5"/>
      <c r="BC263" s="5"/>
      <c r="BD263" s="6"/>
      <c r="BE263" s="6"/>
    </row>
    <row r="264" spans="1:57" ht="12.75" customHeight="1" x14ac:dyDescent="0.2">
      <c r="A264" s="6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92"/>
      <c r="AU264" s="5"/>
      <c r="AV264" s="5"/>
      <c r="AW264" s="5"/>
      <c r="AX264" s="5"/>
      <c r="AY264" s="5"/>
      <c r="AZ264" s="5"/>
      <c r="BA264" s="5"/>
      <c r="BB264" s="5"/>
      <c r="BC264" s="5"/>
      <c r="BD264" s="6"/>
      <c r="BE264" s="6"/>
    </row>
    <row r="265" spans="1:57" ht="12.75" customHeight="1" x14ac:dyDescent="0.2">
      <c r="A265" s="6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92"/>
      <c r="AU265" s="5"/>
      <c r="AV265" s="5"/>
      <c r="AW265" s="5"/>
      <c r="AX265" s="5"/>
      <c r="AY265" s="5"/>
      <c r="AZ265" s="5"/>
      <c r="BA265" s="5"/>
      <c r="BB265" s="5"/>
      <c r="BC265" s="5"/>
      <c r="BD265" s="6"/>
      <c r="BE265" s="6"/>
    </row>
    <row r="266" spans="1:57" ht="12.75" customHeight="1" x14ac:dyDescent="0.2">
      <c r="A266" s="6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92"/>
      <c r="AU266" s="5"/>
      <c r="AV266" s="5"/>
      <c r="AW266" s="5"/>
      <c r="AX266" s="5"/>
      <c r="AY266" s="5"/>
      <c r="AZ266" s="5"/>
      <c r="BA266" s="5"/>
      <c r="BB266" s="5"/>
      <c r="BC266" s="5"/>
      <c r="BD266" s="6"/>
      <c r="BE266" s="6"/>
    </row>
    <row r="267" spans="1:57" ht="12.75" customHeight="1" x14ac:dyDescent="0.2">
      <c r="A267" s="6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92"/>
      <c r="AU267" s="5"/>
      <c r="AV267" s="5"/>
      <c r="AW267" s="5"/>
      <c r="AX267" s="5"/>
      <c r="AY267" s="5"/>
      <c r="AZ267" s="5"/>
      <c r="BA267" s="5"/>
      <c r="BB267" s="5"/>
      <c r="BC267" s="5"/>
      <c r="BD267" s="6"/>
      <c r="BE267" s="6"/>
    </row>
    <row r="268" spans="1:57" ht="1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</row>
    <row r="269" spans="1:57" ht="1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</row>
    <row r="270" spans="1:57" ht="1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</row>
    <row r="271" spans="1:57" ht="1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</row>
    <row r="272" spans="1:57" ht="1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</row>
    <row r="273" spans="1:57" ht="1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</row>
    <row r="274" spans="1:57" ht="1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</row>
    <row r="275" spans="1:57" ht="1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</row>
    <row r="276" spans="1:57" ht="1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</row>
    <row r="277" spans="1:57" ht="1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</row>
    <row r="278" spans="1:57" ht="1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</row>
    <row r="279" spans="1:57" ht="1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</row>
    <row r="280" spans="1:57" ht="1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</row>
    <row r="281" spans="1:57" ht="1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</row>
    <row r="282" spans="1:57" ht="1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</row>
    <row r="283" spans="1:57" ht="1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</row>
    <row r="284" spans="1:57" ht="1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</row>
    <row r="285" spans="1:57" ht="1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</row>
    <row r="286" spans="1:57" ht="1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</row>
    <row r="287" spans="1:57" ht="1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</row>
    <row r="288" spans="1:57" ht="1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</row>
    <row r="289" spans="1:57" ht="1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</row>
    <row r="290" spans="1:57" ht="1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</row>
    <row r="291" spans="1:57" ht="1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</row>
    <row r="292" spans="1:57" ht="1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</row>
    <row r="293" spans="1:57" ht="1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</row>
    <row r="294" spans="1:57" ht="1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</row>
    <row r="295" spans="1:57" ht="1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</row>
    <row r="296" spans="1:57" ht="1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</row>
    <row r="297" spans="1:57" ht="1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</row>
    <row r="298" spans="1:57" ht="1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</row>
    <row r="299" spans="1:57" ht="1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</row>
    <row r="300" spans="1:57" ht="1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</row>
    <row r="301" spans="1:57" ht="1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</row>
    <row r="302" spans="1:57" ht="1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</row>
    <row r="303" spans="1:57" ht="1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</row>
    <row r="304" spans="1:57" ht="1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</row>
    <row r="305" spans="1:57" ht="1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</row>
    <row r="306" spans="1:57" ht="1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</row>
    <row r="307" spans="1:57" ht="1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</row>
    <row r="308" spans="1:57" ht="1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</row>
    <row r="309" spans="1:57" ht="1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</row>
    <row r="310" spans="1:57" ht="1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</row>
    <row r="311" spans="1:57" ht="1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</row>
    <row r="312" spans="1:57" ht="1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</row>
    <row r="313" spans="1:57" ht="1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</row>
    <row r="314" spans="1:57" ht="1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</row>
    <row r="315" spans="1:57" ht="1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</row>
    <row r="316" spans="1:57" ht="1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</row>
    <row r="317" spans="1:57" ht="1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</row>
    <row r="318" spans="1:57" ht="1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</row>
    <row r="319" spans="1:57" ht="1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</row>
    <row r="320" spans="1:57" ht="1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</row>
    <row r="321" spans="1:57" ht="1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</row>
    <row r="322" spans="1:57" ht="1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</row>
    <row r="323" spans="1:57" ht="1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</row>
    <row r="324" spans="1:57" ht="1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</row>
    <row r="325" spans="1:57" ht="1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</row>
    <row r="326" spans="1:57" ht="1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</row>
    <row r="327" spans="1:57" ht="1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</row>
    <row r="328" spans="1:57" ht="1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</row>
    <row r="329" spans="1:57" ht="1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</row>
    <row r="330" spans="1:57" ht="1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</row>
    <row r="331" spans="1:57" ht="1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</row>
    <row r="332" spans="1:57" ht="1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</row>
    <row r="333" spans="1:57" ht="1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</row>
    <row r="334" spans="1:57" ht="1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</row>
    <row r="335" spans="1:57" ht="1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</row>
    <row r="336" spans="1:57" ht="1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</row>
    <row r="337" spans="1:57" ht="1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</row>
    <row r="338" spans="1:57" ht="1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</row>
    <row r="339" spans="1:57" ht="1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</row>
    <row r="340" spans="1:57" ht="1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</row>
    <row r="341" spans="1:57" ht="1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</row>
    <row r="342" spans="1:57" ht="1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</row>
    <row r="343" spans="1:57" ht="1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</row>
    <row r="344" spans="1:57" ht="1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</row>
    <row r="345" spans="1:57" ht="1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</row>
    <row r="346" spans="1:57" ht="1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</row>
    <row r="347" spans="1:57" ht="1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</row>
    <row r="348" spans="1:57" ht="1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</row>
    <row r="349" spans="1:57" ht="1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</row>
    <row r="350" spans="1:57" ht="1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</row>
    <row r="351" spans="1:57" ht="1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</row>
    <row r="352" spans="1:57" ht="1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</row>
    <row r="353" spans="1:57" ht="1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</row>
    <row r="354" spans="1:57" ht="1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</row>
    <row r="355" spans="1:57" ht="1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</row>
    <row r="356" spans="1:57" ht="1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</row>
    <row r="357" spans="1:57" ht="1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</row>
    <row r="358" spans="1:57" ht="1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</row>
    <row r="359" spans="1:57" ht="1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</row>
    <row r="360" spans="1:57" ht="1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</row>
    <row r="361" spans="1:57" ht="1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</row>
    <row r="362" spans="1:57" ht="1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</row>
    <row r="363" spans="1:57" ht="1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</row>
    <row r="364" spans="1:57" ht="1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</row>
    <row r="365" spans="1:57" ht="1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</row>
    <row r="366" spans="1:57" ht="1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</row>
    <row r="367" spans="1:57" ht="1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</row>
    <row r="368" spans="1:57" ht="1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</row>
    <row r="369" spans="1:57" ht="1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</row>
    <row r="370" spans="1:57" ht="1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</row>
    <row r="371" spans="1:57" ht="1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</row>
    <row r="372" spans="1:57" ht="1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</row>
    <row r="373" spans="1:57" ht="1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</row>
    <row r="374" spans="1:57" ht="1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</row>
    <row r="375" spans="1:57" ht="1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</row>
    <row r="376" spans="1:57" ht="1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</row>
    <row r="377" spans="1:57" ht="1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</row>
    <row r="378" spans="1:57" ht="1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</row>
    <row r="379" spans="1:57" ht="1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</row>
    <row r="380" spans="1:57" ht="1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</row>
    <row r="381" spans="1:57" ht="1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</row>
    <row r="382" spans="1:57" ht="1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</row>
    <row r="383" spans="1:57" ht="1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</row>
    <row r="384" spans="1:57" ht="1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</row>
    <row r="385" spans="1:57" ht="1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</row>
    <row r="386" spans="1:57" ht="1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</row>
    <row r="387" spans="1:57" ht="1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</row>
    <row r="388" spans="1:57" ht="1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</row>
    <row r="389" spans="1:57" ht="1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</row>
    <row r="390" spans="1:57" ht="1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</row>
    <row r="391" spans="1:57" ht="1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</row>
    <row r="392" spans="1:57" ht="1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</row>
    <row r="393" spans="1:57" ht="1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</row>
    <row r="394" spans="1:57" ht="1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</row>
    <row r="395" spans="1:57" ht="1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</row>
    <row r="396" spans="1:57" ht="1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</row>
    <row r="397" spans="1:57" ht="1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</row>
    <row r="398" spans="1:57" ht="1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</row>
    <row r="399" spans="1:57" ht="1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</row>
    <row r="400" spans="1:57" ht="1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</row>
    <row r="401" spans="1:57" ht="1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</row>
    <row r="402" spans="1:57" ht="1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</row>
    <row r="403" spans="1:57" ht="1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</row>
    <row r="404" spans="1:57" ht="1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</row>
    <row r="405" spans="1:57" ht="1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</row>
    <row r="406" spans="1:57" ht="1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</row>
    <row r="407" spans="1:57" ht="1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</row>
    <row r="408" spans="1:57" ht="1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</row>
    <row r="409" spans="1:57" ht="1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</row>
    <row r="410" spans="1:57" ht="1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</row>
    <row r="411" spans="1:57" ht="1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</row>
    <row r="412" spans="1:57" ht="1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</row>
    <row r="413" spans="1:57" ht="1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</row>
    <row r="414" spans="1:57" ht="1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</row>
    <row r="415" spans="1:57" ht="1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</row>
    <row r="416" spans="1:57" ht="1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</row>
    <row r="417" spans="1:57" ht="1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</row>
    <row r="418" spans="1:57" ht="1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</row>
    <row r="419" spans="1:57" ht="1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</row>
    <row r="420" spans="1:57" ht="1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</row>
    <row r="421" spans="1:57" ht="1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</row>
    <row r="422" spans="1:57" ht="1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</row>
    <row r="423" spans="1:57" ht="1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</row>
    <row r="424" spans="1:57" ht="1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</row>
    <row r="425" spans="1:57" ht="1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</row>
    <row r="426" spans="1:57" ht="1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</row>
    <row r="427" spans="1:57" ht="1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</row>
    <row r="428" spans="1:57" ht="1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</row>
    <row r="429" spans="1:57" ht="1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</row>
    <row r="430" spans="1:57" ht="1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</row>
    <row r="431" spans="1:57" ht="1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</row>
    <row r="432" spans="1:57" ht="1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</row>
    <row r="433" spans="1:57" ht="1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</row>
    <row r="434" spans="1:57" ht="1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</row>
    <row r="435" spans="1:57" ht="1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</row>
    <row r="436" spans="1:57" ht="1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</row>
    <row r="437" spans="1:57" ht="1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</row>
    <row r="438" spans="1:57" ht="1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</row>
    <row r="439" spans="1:57" ht="1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</row>
    <row r="440" spans="1:57" ht="1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</row>
    <row r="441" spans="1:57" ht="1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</row>
    <row r="442" spans="1:57" ht="1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</row>
    <row r="443" spans="1:57" ht="1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</row>
    <row r="444" spans="1:57" ht="1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</row>
    <row r="445" spans="1:57" ht="1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</row>
    <row r="446" spans="1:57" ht="1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</row>
    <row r="447" spans="1:57" ht="1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</row>
    <row r="448" spans="1:57" ht="1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</row>
    <row r="449" spans="1:57" ht="1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</row>
    <row r="450" spans="1:57" ht="1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</row>
    <row r="451" spans="1:57" ht="1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</row>
    <row r="452" spans="1:57" ht="1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</row>
    <row r="453" spans="1:57" ht="1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</row>
    <row r="454" spans="1:57" ht="1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</row>
    <row r="455" spans="1:57" ht="1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</row>
    <row r="456" spans="1:57" ht="1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</row>
    <row r="457" spans="1:57" ht="1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</row>
    <row r="458" spans="1:57" ht="1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</row>
    <row r="459" spans="1:57" ht="1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</row>
    <row r="460" spans="1:57" ht="1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</row>
    <row r="461" spans="1:57" ht="1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</row>
    <row r="462" spans="1:57" ht="1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</row>
    <row r="463" spans="1:57" ht="1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</row>
    <row r="464" spans="1:57" ht="1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</row>
    <row r="465" spans="1:57" ht="1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</row>
    <row r="466" spans="1:57" ht="1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</row>
    <row r="467" spans="1:57" ht="1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</row>
    <row r="468" spans="1:57" ht="1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</row>
    <row r="469" spans="1:57" ht="1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</row>
    <row r="470" spans="1:57" ht="1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</row>
    <row r="471" spans="1:57" ht="1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</row>
    <row r="472" spans="1:57" ht="1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</row>
    <row r="473" spans="1:57" ht="1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</row>
    <row r="474" spans="1:57" ht="1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</row>
    <row r="475" spans="1:57" ht="1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</row>
    <row r="476" spans="1:57" ht="1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</row>
    <row r="477" spans="1:57" ht="1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</row>
    <row r="478" spans="1:57" ht="1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</row>
    <row r="479" spans="1:57" ht="1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</row>
    <row r="480" spans="1:57" ht="1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</row>
    <row r="481" spans="1:57" ht="1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</row>
    <row r="482" spans="1:57" ht="1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</row>
    <row r="483" spans="1:57" ht="1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</row>
    <row r="484" spans="1:57" ht="1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</row>
    <row r="485" spans="1:57" ht="1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</row>
    <row r="486" spans="1:57" ht="1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</row>
    <row r="487" spans="1:57" ht="1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</row>
    <row r="488" spans="1:57" ht="1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</row>
    <row r="489" spans="1:57" ht="1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</row>
    <row r="490" spans="1:57" ht="1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</row>
    <row r="491" spans="1:57" ht="1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</row>
    <row r="492" spans="1:57" ht="1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</row>
    <row r="493" spans="1:57" ht="1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</row>
    <row r="494" spans="1:57" ht="1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</row>
    <row r="495" spans="1:57" ht="1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</row>
    <row r="496" spans="1:57" ht="1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</row>
    <row r="497" spans="1:57" ht="1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</row>
    <row r="498" spans="1:57" ht="1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</row>
    <row r="499" spans="1:57" ht="1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</row>
    <row r="500" spans="1:57" ht="1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</row>
    <row r="501" spans="1:57" ht="1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</row>
    <row r="502" spans="1:57" ht="1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</row>
    <row r="503" spans="1:57" ht="1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</row>
    <row r="504" spans="1:57" ht="1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</row>
    <row r="505" spans="1:57" ht="1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</row>
    <row r="506" spans="1:57" ht="1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</row>
    <row r="507" spans="1:57" ht="1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</row>
    <row r="508" spans="1:57" ht="1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</row>
    <row r="509" spans="1:57" ht="1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</row>
    <row r="510" spans="1:57" ht="1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</row>
    <row r="511" spans="1:57" ht="1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</row>
    <row r="512" spans="1:57" ht="1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</row>
    <row r="513" spans="1:57" ht="1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</row>
    <row r="514" spans="1:57" ht="1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</row>
    <row r="515" spans="1:57" ht="1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</row>
    <row r="516" spans="1:57" ht="1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</row>
    <row r="517" spans="1:57" ht="1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</row>
    <row r="518" spans="1:57" ht="1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</row>
    <row r="519" spans="1:57" ht="1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</row>
    <row r="520" spans="1:57" ht="1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</row>
    <row r="521" spans="1:57" ht="1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</row>
    <row r="522" spans="1:57" ht="1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</row>
    <row r="523" spans="1:57" ht="1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</row>
    <row r="524" spans="1:57" ht="1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</row>
    <row r="525" spans="1:57" ht="1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</row>
    <row r="526" spans="1:57" ht="1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</row>
    <row r="527" spans="1:57" ht="1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</row>
    <row r="528" spans="1:57" ht="1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</row>
    <row r="529" spans="1:57" ht="1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</row>
    <row r="530" spans="1:57" ht="1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</row>
    <row r="531" spans="1:57" ht="1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</row>
    <row r="532" spans="1:57" ht="1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</row>
    <row r="533" spans="1:57" ht="1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</row>
    <row r="534" spans="1:57" ht="1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</row>
    <row r="535" spans="1:57" ht="1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</row>
    <row r="536" spans="1:57" ht="1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</row>
    <row r="537" spans="1:57" ht="1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</row>
    <row r="538" spans="1:57" ht="1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</row>
    <row r="539" spans="1:57" ht="1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</row>
    <row r="540" spans="1:57" ht="1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</row>
    <row r="541" spans="1:57" ht="1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</row>
    <row r="542" spans="1:57" ht="1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</row>
    <row r="543" spans="1:57" ht="1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</row>
    <row r="544" spans="1:57" ht="1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</row>
    <row r="545" spans="1:57" ht="1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</row>
    <row r="546" spans="1:57" ht="1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</row>
    <row r="547" spans="1:57" ht="1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</row>
    <row r="548" spans="1:57" ht="1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</row>
    <row r="549" spans="1:57" ht="1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</row>
    <row r="550" spans="1:57" ht="1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</row>
    <row r="551" spans="1:57" ht="1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</row>
    <row r="552" spans="1:57" ht="1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</row>
    <row r="553" spans="1:57" ht="1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</row>
    <row r="554" spans="1:57" ht="1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</row>
    <row r="555" spans="1:57" ht="1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</row>
    <row r="556" spans="1:57" ht="1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</row>
    <row r="557" spans="1:57" ht="1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</row>
    <row r="558" spans="1:57" ht="1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</row>
    <row r="559" spans="1:57" ht="1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</row>
    <row r="560" spans="1:57" ht="1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</row>
    <row r="561" spans="1:57" ht="1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</row>
    <row r="562" spans="1:57" ht="1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</row>
    <row r="563" spans="1:57" ht="1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</row>
    <row r="564" spans="1:57" ht="1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</row>
    <row r="565" spans="1:57" ht="1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</row>
    <row r="566" spans="1:57" ht="1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</row>
    <row r="567" spans="1:57" ht="1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</row>
    <row r="568" spans="1:57" ht="1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</row>
    <row r="569" spans="1:57" ht="1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</row>
    <row r="570" spans="1:57" ht="1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</row>
    <row r="571" spans="1:57" ht="1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</row>
    <row r="572" spans="1:57" ht="1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</row>
    <row r="573" spans="1:57" ht="1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</row>
    <row r="574" spans="1:57" ht="1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</row>
    <row r="575" spans="1:57" ht="1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</row>
    <row r="576" spans="1:57" ht="1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</row>
    <row r="577" spans="1:57" ht="1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</row>
    <row r="578" spans="1:57" ht="1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</row>
    <row r="579" spans="1:57" ht="1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</row>
    <row r="580" spans="1:57" ht="1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</row>
    <row r="581" spans="1:57" ht="1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</row>
    <row r="582" spans="1:57" ht="1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</row>
    <row r="583" spans="1:57" ht="1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</row>
    <row r="584" spans="1:57" ht="1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</row>
    <row r="585" spans="1:57" ht="1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</row>
    <row r="586" spans="1:57" ht="1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</row>
    <row r="587" spans="1:57" ht="1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</row>
    <row r="588" spans="1:57" ht="1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</row>
    <row r="589" spans="1:57" ht="1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</row>
    <row r="590" spans="1:57" ht="1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</row>
    <row r="591" spans="1:57" ht="1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</row>
    <row r="592" spans="1:57" ht="1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</row>
    <row r="593" spans="1:57" ht="1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</row>
    <row r="594" spans="1:57" ht="1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</row>
    <row r="595" spans="1:57" ht="1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</row>
    <row r="596" spans="1:57" ht="1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</row>
    <row r="597" spans="1:57" ht="1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</row>
    <row r="598" spans="1:57" ht="1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</row>
    <row r="599" spans="1:57" ht="1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</row>
    <row r="600" spans="1:57" ht="1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</row>
    <row r="601" spans="1:57" ht="1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</row>
    <row r="602" spans="1:57" ht="1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</row>
    <row r="603" spans="1:57" ht="1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</row>
    <row r="604" spans="1:57" ht="1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</row>
    <row r="605" spans="1:57" ht="1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</row>
    <row r="606" spans="1:57" ht="1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</row>
    <row r="607" spans="1:57" ht="1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</row>
    <row r="608" spans="1:57" ht="1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</row>
    <row r="609" spans="1:57" ht="1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</row>
    <row r="610" spans="1:57" ht="1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</row>
    <row r="611" spans="1:57" ht="1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</row>
    <row r="612" spans="1:57" ht="1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</row>
    <row r="613" spans="1:57" ht="1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</row>
    <row r="614" spans="1:57" ht="1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</row>
    <row r="615" spans="1:57" ht="1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</row>
    <row r="616" spans="1:57" ht="1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</row>
    <row r="617" spans="1:57" ht="1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</row>
    <row r="618" spans="1:57" ht="1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</row>
    <row r="619" spans="1:57" ht="1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</row>
    <row r="620" spans="1:57" ht="1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</row>
    <row r="621" spans="1:57" ht="1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</row>
    <row r="622" spans="1:57" ht="1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</row>
    <row r="623" spans="1:57" ht="1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</row>
    <row r="624" spans="1:57" ht="1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</row>
    <row r="625" spans="1:57" ht="1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</row>
    <row r="626" spans="1:57" ht="1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</row>
    <row r="627" spans="1:57" ht="1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</row>
    <row r="628" spans="1:57" ht="1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</row>
    <row r="629" spans="1:57" ht="1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</row>
    <row r="630" spans="1:57" ht="1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</row>
    <row r="631" spans="1:57" ht="1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</row>
    <row r="632" spans="1:57" ht="1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</row>
    <row r="633" spans="1:57" ht="1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</row>
    <row r="634" spans="1:57" ht="1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</row>
    <row r="635" spans="1:57" ht="1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</row>
    <row r="636" spans="1:57" ht="1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</row>
    <row r="637" spans="1:57" ht="1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</row>
    <row r="638" spans="1:57" ht="1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</row>
    <row r="639" spans="1:57" ht="1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</row>
    <row r="640" spans="1:57" ht="1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</row>
    <row r="641" spans="1:57" ht="1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</row>
    <row r="642" spans="1:57" ht="1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</row>
    <row r="643" spans="1:57" ht="1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</row>
    <row r="644" spans="1:57" ht="1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</row>
    <row r="645" spans="1:57" ht="1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</row>
    <row r="646" spans="1:57" ht="1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</row>
    <row r="647" spans="1:57" ht="1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</row>
    <row r="648" spans="1:57" ht="1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</row>
    <row r="649" spans="1:57" ht="1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</row>
    <row r="650" spans="1:57" ht="1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</row>
    <row r="651" spans="1:57" ht="1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</row>
    <row r="652" spans="1:57" ht="1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</row>
    <row r="653" spans="1:57" ht="1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</row>
    <row r="654" spans="1:57" ht="1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</row>
    <row r="655" spans="1:57" ht="1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</row>
    <row r="656" spans="1:57" ht="1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</row>
    <row r="657" spans="1:57" ht="1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</row>
    <row r="658" spans="1:57" ht="1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</row>
    <row r="659" spans="1:57" ht="1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</row>
    <row r="660" spans="1:57" ht="1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</row>
    <row r="661" spans="1:57" ht="1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</row>
    <row r="662" spans="1:57" ht="1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</row>
    <row r="663" spans="1:57" ht="1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</row>
    <row r="664" spans="1:57" ht="1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</row>
    <row r="665" spans="1:57" ht="1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</row>
    <row r="666" spans="1:57" ht="1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</row>
    <row r="667" spans="1:57" ht="1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</row>
    <row r="668" spans="1:57" ht="1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</row>
    <row r="669" spans="1:57" ht="1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</row>
    <row r="670" spans="1:57" ht="1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</row>
    <row r="671" spans="1:57" ht="1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</row>
    <row r="672" spans="1:57" ht="1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</row>
    <row r="673" spans="1:57" ht="1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</row>
    <row r="674" spans="1:57" ht="1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</row>
    <row r="675" spans="1:57" ht="1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</row>
    <row r="676" spans="1:57" ht="1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</row>
    <row r="677" spans="1:57" ht="1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</row>
    <row r="678" spans="1:57" ht="1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</row>
    <row r="679" spans="1:57" ht="1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</row>
    <row r="680" spans="1:57" ht="1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</row>
    <row r="681" spans="1:57" ht="1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</row>
    <row r="682" spans="1:57" ht="1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</row>
    <row r="683" spans="1:57" ht="1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</row>
    <row r="684" spans="1:57" ht="1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</row>
    <row r="685" spans="1:57" ht="1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</row>
    <row r="686" spans="1:57" ht="1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</row>
    <row r="687" spans="1:57" ht="1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</row>
    <row r="688" spans="1:57" ht="1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</row>
    <row r="689" spans="1:57" ht="1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</row>
    <row r="690" spans="1:57" ht="1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</row>
    <row r="691" spans="1:57" ht="1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</row>
    <row r="692" spans="1:57" ht="1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</row>
    <row r="693" spans="1:57" ht="1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</row>
    <row r="694" spans="1:57" ht="1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</row>
    <row r="695" spans="1:57" ht="1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</row>
    <row r="696" spans="1:57" ht="1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</row>
    <row r="697" spans="1:57" ht="1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</row>
    <row r="698" spans="1:57" ht="1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</row>
    <row r="699" spans="1:57" ht="1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</row>
    <row r="700" spans="1:57" ht="1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</row>
    <row r="701" spans="1:57" ht="1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</row>
    <row r="702" spans="1:57" ht="1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</row>
    <row r="703" spans="1:57" ht="1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</row>
    <row r="704" spans="1:57" ht="1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</row>
    <row r="705" spans="1:57" ht="1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</row>
    <row r="706" spans="1:57" ht="1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</row>
    <row r="707" spans="1:57" ht="1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</row>
    <row r="708" spans="1:57" ht="1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</row>
    <row r="709" spans="1:57" ht="1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</row>
    <row r="710" spans="1:57" ht="1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</row>
    <row r="711" spans="1:57" ht="1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</row>
    <row r="712" spans="1:57" ht="1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</row>
    <row r="713" spans="1:57" ht="1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</row>
    <row r="714" spans="1:57" ht="1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</row>
    <row r="715" spans="1:57" ht="1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</row>
    <row r="716" spans="1:57" ht="1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</row>
    <row r="717" spans="1:57" ht="1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</row>
    <row r="718" spans="1:57" ht="1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</row>
    <row r="719" spans="1:57" ht="1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</row>
    <row r="720" spans="1:57" ht="1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</row>
    <row r="721" spans="1:57" ht="1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</row>
    <row r="722" spans="1:57" ht="1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</row>
    <row r="723" spans="1:57" ht="1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</row>
    <row r="724" spans="1:57" ht="1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</row>
    <row r="725" spans="1:57" ht="1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</row>
    <row r="726" spans="1:57" ht="1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</row>
    <row r="727" spans="1:57" ht="1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</row>
    <row r="728" spans="1:57" ht="1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</row>
    <row r="729" spans="1:57" ht="1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</row>
    <row r="730" spans="1:57" ht="1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</row>
    <row r="731" spans="1:57" ht="1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</row>
    <row r="732" spans="1:57" ht="1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</row>
    <row r="733" spans="1:57" ht="1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</row>
    <row r="734" spans="1:57" ht="1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</row>
    <row r="735" spans="1:57" ht="1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</row>
    <row r="736" spans="1:57" ht="1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</row>
    <row r="737" spans="1:57" ht="1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</row>
    <row r="738" spans="1:57" ht="1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</row>
    <row r="739" spans="1:57" ht="1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</row>
    <row r="740" spans="1:57" ht="1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</row>
    <row r="741" spans="1:57" ht="1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</row>
    <row r="742" spans="1:57" ht="1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</row>
    <row r="743" spans="1:57" ht="1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</row>
    <row r="744" spans="1:57" ht="1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</row>
    <row r="745" spans="1:57" ht="1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</row>
    <row r="746" spans="1:57" ht="1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</row>
    <row r="747" spans="1:57" ht="1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</row>
    <row r="748" spans="1:57" ht="1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</row>
    <row r="749" spans="1:57" ht="1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</row>
    <row r="750" spans="1:57" ht="1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</row>
    <row r="751" spans="1:57" ht="1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</row>
    <row r="752" spans="1:57" ht="1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</row>
    <row r="753" spans="1:57" ht="1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</row>
    <row r="754" spans="1:57" ht="1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</row>
    <row r="755" spans="1:57" ht="1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</row>
    <row r="756" spans="1:57" ht="1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</row>
    <row r="757" spans="1:57" ht="1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</row>
    <row r="758" spans="1:57" ht="1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</row>
    <row r="759" spans="1:57" ht="1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</row>
    <row r="760" spans="1:57" ht="1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</row>
    <row r="761" spans="1:57" ht="1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</row>
    <row r="762" spans="1:57" ht="1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</row>
    <row r="763" spans="1:57" ht="1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</row>
    <row r="764" spans="1:57" ht="1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</row>
    <row r="765" spans="1:57" ht="1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</row>
    <row r="766" spans="1:57" ht="1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</row>
    <row r="767" spans="1:57" ht="1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</row>
    <row r="768" spans="1:57" ht="1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</row>
    <row r="769" spans="1:57" ht="1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</row>
    <row r="770" spans="1:57" ht="1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</row>
    <row r="771" spans="1:57" ht="1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</row>
    <row r="772" spans="1:57" ht="1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</row>
    <row r="773" spans="1:57" ht="1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</row>
    <row r="774" spans="1:57" ht="1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</row>
    <row r="775" spans="1:57" ht="1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</row>
    <row r="776" spans="1:57" ht="1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</row>
    <row r="777" spans="1:57" ht="1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</row>
    <row r="778" spans="1:57" ht="1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</row>
    <row r="779" spans="1:57" ht="1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</row>
    <row r="780" spans="1:57" ht="1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</row>
    <row r="781" spans="1:57" ht="1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</row>
    <row r="782" spans="1:57" ht="1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</row>
    <row r="783" spans="1:57" ht="1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</row>
    <row r="784" spans="1:57" ht="1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</row>
    <row r="785" spans="1:57" ht="1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</row>
    <row r="786" spans="1:57" ht="1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</row>
    <row r="787" spans="1:57" ht="1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</row>
    <row r="788" spans="1:57" ht="1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</row>
    <row r="789" spans="1:57" ht="1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</row>
    <row r="790" spans="1:57" ht="1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</row>
    <row r="791" spans="1:57" ht="1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</row>
    <row r="792" spans="1:57" ht="1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</row>
    <row r="793" spans="1:57" ht="1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</row>
    <row r="794" spans="1:57" ht="1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</row>
    <row r="795" spans="1:57" ht="1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</row>
    <row r="796" spans="1:57" ht="1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</row>
    <row r="797" spans="1:57" ht="1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</row>
    <row r="798" spans="1:57" ht="1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</row>
    <row r="799" spans="1:57" ht="1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</row>
    <row r="800" spans="1:57" ht="1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</row>
    <row r="801" spans="1:57" ht="1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</row>
    <row r="802" spans="1:57" ht="1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</row>
    <row r="803" spans="1:57" ht="1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</row>
    <row r="804" spans="1:57" ht="1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</row>
    <row r="805" spans="1:57" ht="1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</row>
    <row r="806" spans="1:57" ht="1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</row>
    <row r="807" spans="1:57" ht="1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</row>
    <row r="808" spans="1:57" ht="1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</row>
    <row r="809" spans="1:57" ht="1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</row>
    <row r="810" spans="1:57" ht="1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</row>
    <row r="811" spans="1:57" ht="1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</row>
    <row r="812" spans="1:57" ht="1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</row>
    <row r="813" spans="1:57" ht="1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</row>
    <row r="814" spans="1:57" ht="1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</row>
    <row r="815" spans="1:57" ht="1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</row>
    <row r="816" spans="1:57" ht="1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</row>
    <row r="817" spans="1:57" ht="1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</row>
    <row r="818" spans="1:57" ht="1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</row>
    <row r="819" spans="1:57" ht="1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</row>
    <row r="820" spans="1:57" ht="1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</row>
    <row r="821" spans="1:57" ht="1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</row>
    <row r="822" spans="1:57" ht="1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</row>
    <row r="823" spans="1:57" ht="1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</row>
    <row r="824" spans="1:57" ht="1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</row>
    <row r="825" spans="1:57" ht="1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</row>
    <row r="826" spans="1:57" ht="1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</row>
    <row r="827" spans="1:57" ht="1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</row>
    <row r="828" spans="1:57" ht="1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</row>
    <row r="829" spans="1:57" ht="1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</row>
    <row r="830" spans="1:57" ht="1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</row>
    <row r="831" spans="1:57" ht="1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</row>
    <row r="832" spans="1:57" ht="1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</row>
    <row r="833" spans="1:57" ht="1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</row>
    <row r="834" spans="1:57" ht="1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</row>
    <row r="835" spans="1:57" ht="1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</row>
    <row r="836" spans="1:57" ht="1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</row>
    <row r="837" spans="1:57" ht="1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</row>
    <row r="838" spans="1:57" ht="1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</row>
    <row r="839" spans="1:57" ht="1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</row>
    <row r="840" spans="1:57" ht="1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</row>
    <row r="841" spans="1:57" ht="1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</row>
    <row r="842" spans="1:57" ht="1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</row>
    <row r="843" spans="1:57" ht="1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</row>
    <row r="844" spans="1:57" ht="1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</row>
    <row r="845" spans="1:57" ht="1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</row>
    <row r="846" spans="1:57" ht="1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</row>
    <row r="847" spans="1:57" ht="1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</row>
    <row r="848" spans="1:57" ht="1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</row>
    <row r="849" spans="1:57" ht="1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</row>
    <row r="850" spans="1:57" ht="1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</row>
    <row r="851" spans="1:57" ht="1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</row>
    <row r="852" spans="1:57" ht="1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</row>
    <row r="853" spans="1:57" ht="1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</row>
    <row r="854" spans="1:57" ht="1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</row>
    <row r="855" spans="1:57" ht="1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</row>
    <row r="856" spans="1:57" ht="1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</row>
    <row r="857" spans="1:57" ht="1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</row>
    <row r="858" spans="1:57" ht="1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</row>
    <row r="859" spans="1:57" ht="1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</row>
    <row r="860" spans="1:57" ht="1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</row>
    <row r="861" spans="1:57" ht="1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</row>
    <row r="862" spans="1:57" ht="1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</row>
    <row r="863" spans="1:57" ht="1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</row>
    <row r="864" spans="1:57" ht="1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</row>
    <row r="865" spans="1:57" ht="1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</row>
    <row r="866" spans="1:57" ht="1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</row>
    <row r="867" spans="1:57" ht="1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</row>
    <row r="868" spans="1:57" ht="1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</row>
    <row r="869" spans="1:57" ht="1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</row>
    <row r="870" spans="1:57" ht="1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</row>
    <row r="871" spans="1:57" ht="1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</row>
    <row r="872" spans="1:57" ht="1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</row>
    <row r="873" spans="1:57" ht="1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</row>
    <row r="874" spans="1:57" ht="1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</row>
    <row r="875" spans="1:57" ht="1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</row>
    <row r="876" spans="1:57" ht="1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</row>
    <row r="877" spans="1:57" ht="1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</row>
    <row r="878" spans="1:57" ht="1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</row>
    <row r="879" spans="1:57" ht="1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</row>
    <row r="880" spans="1:57" ht="1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</row>
    <row r="881" spans="1:57" ht="1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</row>
    <row r="882" spans="1:57" ht="1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</row>
    <row r="883" spans="1:57" ht="1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</row>
    <row r="884" spans="1:57" ht="1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</row>
    <row r="885" spans="1:57" ht="1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</row>
    <row r="886" spans="1:57" ht="1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</row>
    <row r="887" spans="1:57" ht="1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</row>
    <row r="888" spans="1:57" ht="1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</row>
    <row r="889" spans="1:57" ht="1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</row>
    <row r="890" spans="1:57" ht="1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</row>
    <row r="891" spans="1:57" ht="1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</row>
    <row r="892" spans="1:57" ht="1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</row>
    <row r="893" spans="1:57" ht="1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</row>
    <row r="894" spans="1:57" ht="1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</row>
    <row r="895" spans="1:57" ht="1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</row>
    <row r="896" spans="1:57" ht="1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</row>
    <row r="897" spans="1:57" ht="1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</row>
    <row r="898" spans="1:57" ht="1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</row>
    <row r="899" spans="1:57" ht="1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</row>
    <row r="900" spans="1:57" ht="1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</row>
    <row r="901" spans="1:57" ht="1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</row>
    <row r="902" spans="1:57" ht="1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</row>
    <row r="903" spans="1:57" ht="1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</row>
    <row r="904" spans="1:57" ht="1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</row>
    <row r="905" spans="1:57" ht="1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</row>
    <row r="906" spans="1:57" ht="1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</row>
    <row r="907" spans="1:57" ht="1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</row>
    <row r="908" spans="1:57" ht="1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</row>
    <row r="909" spans="1:57" ht="1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</row>
    <row r="910" spans="1:57" ht="1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</row>
    <row r="911" spans="1:57" ht="1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</row>
    <row r="912" spans="1:57" ht="1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</row>
    <row r="913" spans="1:57" ht="1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</row>
    <row r="914" spans="1:57" ht="1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</row>
    <row r="915" spans="1:57" ht="1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</row>
    <row r="916" spans="1:57" ht="1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</row>
    <row r="917" spans="1:57" ht="1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</row>
    <row r="918" spans="1:57" ht="1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</row>
    <row r="919" spans="1:57" ht="1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</row>
    <row r="920" spans="1:57" ht="1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</row>
    <row r="921" spans="1:57" ht="1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</row>
    <row r="922" spans="1:57" ht="1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</row>
    <row r="923" spans="1:57" ht="1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</row>
    <row r="924" spans="1:57" ht="1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</row>
    <row r="925" spans="1:57" ht="1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</row>
    <row r="926" spans="1:57" ht="1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</row>
    <row r="927" spans="1:57" ht="1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</row>
    <row r="928" spans="1:57" ht="1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</row>
    <row r="929" spans="1:57" ht="1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</row>
    <row r="930" spans="1:57" ht="1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</row>
    <row r="931" spans="1:57" ht="1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</row>
    <row r="932" spans="1:57" ht="1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</row>
    <row r="933" spans="1:57" ht="1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</row>
    <row r="934" spans="1:57" ht="1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</row>
    <row r="935" spans="1:57" ht="1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</row>
    <row r="936" spans="1:57" ht="1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</row>
    <row r="937" spans="1:57" ht="1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</row>
    <row r="938" spans="1:57" ht="1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</row>
    <row r="939" spans="1:57" ht="1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</row>
    <row r="940" spans="1:57" ht="1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</row>
    <row r="941" spans="1:57" ht="1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</row>
    <row r="942" spans="1:57" ht="1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</row>
    <row r="943" spans="1:57" ht="1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</row>
    <row r="944" spans="1:57" ht="1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</row>
    <row r="945" spans="1:57" ht="1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</row>
    <row r="946" spans="1:57" ht="1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</row>
    <row r="947" spans="1:57" ht="1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</row>
    <row r="948" spans="1:57" ht="1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</row>
    <row r="949" spans="1:57" ht="1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</row>
    <row r="950" spans="1:57" ht="1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</row>
    <row r="951" spans="1:57" ht="1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</row>
    <row r="952" spans="1:57" ht="1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</row>
    <row r="953" spans="1:57" ht="1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</row>
    <row r="954" spans="1:57" ht="1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</row>
    <row r="955" spans="1:57" ht="1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</row>
    <row r="956" spans="1:57" ht="1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</row>
    <row r="957" spans="1:57" ht="1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</row>
    <row r="958" spans="1:57" ht="1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</row>
    <row r="959" spans="1:57" ht="1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</row>
    <row r="960" spans="1:57" ht="1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</row>
    <row r="961" spans="1:57" ht="1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</row>
    <row r="962" spans="1:57" ht="1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</row>
    <row r="963" spans="1:57" ht="1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</row>
    <row r="964" spans="1:57" ht="1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</row>
    <row r="965" spans="1:57" ht="1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</row>
    <row r="966" spans="1:57" ht="1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</row>
    <row r="967" spans="1:57" ht="1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</row>
    <row r="968" spans="1:57" ht="1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</row>
    <row r="969" spans="1:57" ht="1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</row>
    <row r="970" spans="1:57" ht="1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</row>
    <row r="971" spans="1:57" ht="1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</row>
    <row r="972" spans="1:57" ht="1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</row>
    <row r="973" spans="1:57" ht="1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</row>
    <row r="974" spans="1:57" ht="1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</row>
    <row r="975" spans="1:57" ht="1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</row>
    <row r="976" spans="1:57" ht="1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</row>
    <row r="977" spans="1:57" ht="1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</row>
    <row r="978" spans="1:57" ht="1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</row>
    <row r="979" spans="1:57" ht="1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</row>
    <row r="980" spans="1:57" ht="1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</row>
    <row r="981" spans="1:57" ht="1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</row>
    <row r="982" spans="1:57" ht="1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</row>
    <row r="983" spans="1:57" ht="1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</row>
    <row r="984" spans="1:57" ht="1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</row>
    <row r="985" spans="1:57" ht="1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</row>
    <row r="986" spans="1:57" ht="1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</row>
    <row r="987" spans="1:57" ht="15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</row>
    <row r="988" spans="1:57" ht="15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</row>
    <row r="989" spans="1:57" ht="15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</row>
    <row r="990" spans="1:57" ht="15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</row>
    <row r="991" spans="1:57" ht="15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</row>
    <row r="992" spans="1:57" ht="15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</row>
    <row r="993" spans="1:57" ht="15.7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</row>
    <row r="994" spans="1:57" ht="15.7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</row>
    <row r="995" spans="1:57" ht="15.7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</row>
    <row r="996" spans="1:57" ht="15.7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</row>
    <row r="997" spans="1:57" ht="15.7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</row>
    <row r="998" spans="1:57" ht="15.7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</row>
    <row r="999" spans="1:57" ht="15.7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</row>
    <row r="1000" spans="1:57" ht="15.75" customHeight="1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  <c r="AV1000" s="6"/>
      <c r="AW1000" s="6"/>
      <c r="AX1000" s="6"/>
      <c r="AY1000" s="6"/>
      <c r="AZ1000" s="6"/>
      <c r="BA1000" s="6"/>
      <c r="BB1000" s="6"/>
      <c r="BC1000" s="6"/>
      <c r="BD1000" s="6"/>
      <c r="BE1000" s="6"/>
    </row>
  </sheetData>
  <mergeCells count="24">
    <mergeCell ref="D60:V60"/>
    <mergeCell ref="AB62:AQ62"/>
    <mergeCell ref="AT60:AV60"/>
    <mergeCell ref="AB61:AR61"/>
    <mergeCell ref="AS45:AT45"/>
    <mergeCell ref="AS46:AT46"/>
    <mergeCell ref="AS47:AT47"/>
    <mergeCell ref="M54:N54"/>
    <mergeCell ref="AS44:AT44"/>
    <mergeCell ref="AS43:AT43"/>
    <mergeCell ref="AB63:AQ63"/>
    <mergeCell ref="AC53:AG53"/>
    <mergeCell ref="AB54:AO54"/>
    <mergeCell ref="AB55:AO55"/>
    <mergeCell ref="AB56:AO56"/>
    <mergeCell ref="AB57:AO57"/>
    <mergeCell ref="AB58:AO58"/>
    <mergeCell ref="AB59:AR59"/>
    <mergeCell ref="AC35:AF35"/>
    <mergeCell ref="B2:BA2"/>
    <mergeCell ref="B3:BA3"/>
    <mergeCell ref="B4:BA4"/>
    <mergeCell ref="AS27:AT27"/>
    <mergeCell ref="AS28:AT28"/>
  </mergeCells>
  <pageMargins left="0.59055118110236227" right="0.31496062992125984" top="0.39370078740157483" bottom="0.19685039370078741" header="0" footer="0"/>
  <pageSetup paperSize="8" scale="5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activeCell="E22" sqref="E22"/>
    </sheetView>
  </sheetViews>
  <sheetFormatPr defaultColWidth="14.42578125" defaultRowHeight="15" customHeight="1" x14ac:dyDescent="0.2"/>
  <cols>
    <col min="1" max="26" width="8.7109375" customWidth="1"/>
  </cols>
  <sheetData>
    <row r="1" spans="1:7" ht="12.75" customHeight="1" x14ac:dyDescent="0.2"/>
    <row r="2" spans="1:7" ht="12.75" customHeight="1" x14ac:dyDescent="0.2"/>
    <row r="3" spans="1:7" ht="12.75" customHeight="1" x14ac:dyDescent="0.2"/>
    <row r="4" spans="1:7" ht="12.75" customHeight="1" x14ac:dyDescent="0.2">
      <c r="A4" s="251" t="s">
        <v>35</v>
      </c>
      <c r="B4" s="252"/>
      <c r="C4" s="252"/>
      <c r="D4" s="252"/>
      <c r="E4" s="252"/>
      <c r="F4" s="252"/>
      <c r="G4" s="252"/>
    </row>
    <row r="5" spans="1:7" ht="12.75" customHeight="1" x14ac:dyDescent="0.2">
      <c r="A5" s="251" t="s">
        <v>44</v>
      </c>
      <c r="B5" s="252"/>
      <c r="C5" s="252"/>
      <c r="D5" s="252"/>
      <c r="E5" s="252"/>
      <c r="F5" s="252"/>
      <c r="G5" s="252"/>
    </row>
    <row r="6" spans="1:7" ht="12.75" customHeight="1" x14ac:dyDescent="0.2">
      <c r="A6" s="251" t="s">
        <v>36</v>
      </c>
      <c r="B6" s="252"/>
      <c r="C6" s="252"/>
      <c r="D6" s="252"/>
      <c r="E6" s="252"/>
      <c r="F6" s="252"/>
      <c r="G6" s="252"/>
    </row>
    <row r="7" spans="1:7" ht="12.75" customHeight="1" x14ac:dyDescent="0.2">
      <c r="A7" s="251" t="s">
        <v>45</v>
      </c>
      <c r="B7" s="252"/>
      <c r="C7" s="252"/>
      <c r="D7" s="252"/>
      <c r="E7" s="252"/>
      <c r="F7" s="252"/>
      <c r="G7" s="252"/>
    </row>
    <row r="8" spans="1:7" ht="12.75" customHeight="1" x14ac:dyDescent="0.2">
      <c r="A8" s="251" t="s">
        <v>46</v>
      </c>
      <c r="B8" s="252"/>
      <c r="C8" s="252"/>
      <c r="D8" s="252"/>
      <c r="E8" s="252"/>
      <c r="F8" s="252"/>
      <c r="G8" s="252"/>
    </row>
    <row r="9" spans="1:7" ht="12.75" customHeight="1" x14ac:dyDescent="0.2">
      <c r="A9" s="251" t="s">
        <v>47</v>
      </c>
      <c r="B9" s="252"/>
      <c r="C9" s="252"/>
      <c r="D9" s="252"/>
      <c r="E9" s="252"/>
      <c r="F9" s="252"/>
      <c r="G9" s="252"/>
    </row>
    <row r="10" spans="1:7" ht="12.75" customHeight="1" x14ac:dyDescent="0.2">
      <c r="A10" s="251" t="s">
        <v>37</v>
      </c>
      <c r="B10" s="252"/>
      <c r="C10" s="252"/>
      <c r="D10" s="252"/>
      <c r="E10" s="252"/>
      <c r="F10" s="252"/>
      <c r="G10" s="252"/>
    </row>
    <row r="11" spans="1:7" ht="12.75" customHeight="1" x14ac:dyDescent="0.2">
      <c r="A11" s="251" t="s">
        <v>48</v>
      </c>
      <c r="B11" s="252"/>
      <c r="C11" s="252"/>
      <c r="D11" s="252"/>
      <c r="E11" s="252"/>
      <c r="F11" s="252"/>
      <c r="G11" s="252"/>
    </row>
    <row r="12" spans="1:7" ht="12.75" customHeight="1" x14ac:dyDescent="0.2">
      <c r="A12" s="251" t="s">
        <v>49</v>
      </c>
      <c r="B12" s="252"/>
      <c r="C12" s="252"/>
      <c r="D12" s="252"/>
      <c r="E12" s="252"/>
      <c r="F12" s="252"/>
      <c r="G12" s="252"/>
    </row>
    <row r="13" spans="1:7" ht="12.75" customHeight="1" x14ac:dyDescent="0.2"/>
    <row r="14" spans="1:7" ht="12.75" customHeight="1" x14ac:dyDescent="0.2"/>
    <row r="15" spans="1:7" ht="12.75" customHeight="1" x14ac:dyDescent="0.2"/>
    <row r="16" spans="1:7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2024-2025</vt:lpstr>
      <vt:lpstr>KH</vt:lpstr>
      <vt:lpstr>'2024-2025'!Z_7A18968E_7DF0_4A3C_AFD1_01329C49E6B6_.wvu.PrintArea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HoangMinh</dc:creator>
  <cp:lastModifiedBy>KCCuong</cp:lastModifiedBy>
  <cp:lastPrinted>2024-08-09T00:47:00Z</cp:lastPrinted>
  <dcterms:created xsi:type="dcterms:W3CDTF">2017-10-11T01:45:00Z</dcterms:created>
  <dcterms:modified xsi:type="dcterms:W3CDTF">2024-08-09T01:00:54Z</dcterms:modified>
</cp:coreProperties>
</file>